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3.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llendc\Downloads\"/>
    </mc:Choice>
  </mc:AlternateContent>
  <xr:revisionPtr revIDLastSave="0" documentId="13_ncr:1_{1B9DE8D1-F8EF-468D-834F-ADED83D3A723}" xr6:coauthVersionLast="47" xr6:coauthVersionMax="47" xr10:uidLastSave="{00000000-0000-0000-0000-000000000000}"/>
  <workbookProtection workbookAlgorithmName="SHA-512" workbookHashValue="hgeUGUK5QqkTTxQS6eC/ByBtFR3RZhe2IElHf2OW/eFsa89lH1lfVJv7L/pXSqsJB6/AWprUNixUJWOKoYO7Ig==" workbookSaltValue="hfJw+xPLREOBsTyYLZ3CDQ==" workbookSpinCount="100000" lockStructure="1"/>
  <bookViews>
    <workbookView xWindow="-10270" yWindow="-21710" windowWidth="38620" windowHeight="21220" tabRatio="508" firstSheet="1" activeTab="1" xr2:uid="{9FEC8845-DEB7-42DA-8950-55E495427615}"/>
  </bookViews>
  <sheets>
    <sheet name="Version control" sheetId="10" state="hidden" r:id="rId1"/>
    <sheet name="Instructions" sheetId="8" r:id="rId2"/>
    <sheet name="REI calculator" sheetId="9" r:id="rId3"/>
    <sheet name="Results for Perform" sheetId="11" state="hidden" r:id="rId4"/>
    <sheet name="xrefs" sheetId="7" state="hidden" r:id="rId5"/>
  </sheets>
  <definedNames>
    <definedName name="ChartNames">OFFSET('REI calculator'!$C$104,,,IF(COUNTIF('REI calculator'!$E$104:$E$107,"&gt;"&amp;0)=0,1,COUNTIF('REI calculator'!$E$104:$E$107,"&gt;"&amp;0)))</definedName>
    <definedName name="ChartValues">OFFSET('REI calculator'!$E$104,,,IF(COUNTIF('REI calculator'!$E$104:$E$107,"&gt;"&amp;0)=0,1,COUNTIF('REI calculator'!$E$104:$E$107,"&gt;"&amp;0)))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1" l="1"/>
  <c r="B9" i="11"/>
  <c r="D34" i="9"/>
  <c r="D97" i="9"/>
  <c r="D96" i="9"/>
  <c r="D74" i="9"/>
  <c r="D73" i="9"/>
  <c r="D42" i="9" l="1"/>
  <c r="D24" i="9"/>
  <c r="D35" i="9" l="1"/>
  <c r="D66" i="9" s="1"/>
  <c r="D65" i="9" l="1"/>
  <c r="D33" i="9"/>
  <c r="D76" i="9" s="1"/>
  <c r="D69" i="9"/>
  <c r="D81" i="9" l="1"/>
  <c r="D48" i="9"/>
  <c r="D49" i="9"/>
  <c r="D54" i="9" s="1"/>
  <c r="B11" i="11" l="1"/>
  <c r="D58" i="9"/>
  <c r="D51" i="9"/>
  <c r="D50" i="9"/>
  <c r="D53" i="9"/>
  <c r="D57" i="9" s="1"/>
  <c r="D59" i="9" l="1"/>
  <c r="D63" i="9" s="1"/>
  <c r="D55" i="9"/>
  <c r="D62" i="9" s="1"/>
  <c r="D78" i="9" l="1"/>
  <c r="F81" i="9" s="1"/>
  <c r="D2" i="11" s="1"/>
  <c r="D87" i="9"/>
  <c r="D68" i="9"/>
  <c r="D72" i="9" s="1"/>
  <c r="D86" i="9" l="1"/>
  <c r="F86" i="9" s="1"/>
  <c r="D77" i="9"/>
  <c r="D94" i="9" s="1"/>
  <c r="D83" i="9"/>
  <c r="F97" i="9"/>
  <c r="B8" i="11" s="1"/>
  <c r="F96" i="9"/>
  <c r="B7" i="11" s="1"/>
  <c r="D91" i="9"/>
  <c r="D110" i="9" s="1"/>
  <c r="F87" i="9"/>
  <c r="D45" i="9"/>
  <c r="F83" i="9" l="1"/>
  <c r="D6" i="11" s="1"/>
  <c r="D5" i="11"/>
  <c r="D95" i="9"/>
  <c r="B6" i="11" s="1"/>
  <c r="B4" i="11"/>
  <c r="D84" i="9"/>
  <c r="D82" i="9" s="1"/>
  <c r="D90" i="9"/>
  <c r="D88" i="9"/>
  <c r="F88" i="9" s="1"/>
  <c r="F84" i="9" l="1"/>
  <c r="D8" i="11" s="1"/>
  <c r="D7" i="11"/>
  <c r="E101" i="9"/>
  <c r="E100" i="9" s="1"/>
  <c r="B3" i="11"/>
  <c r="B2" i="11"/>
  <c r="D109" i="9"/>
  <c r="F95" i="9"/>
  <c r="B5" i="11" s="1"/>
  <c r="F94" i="9"/>
  <c r="G94" i="9" l="1"/>
  <c r="C104" i="9" s="1"/>
  <c r="F82" i="9"/>
  <c r="D4" i="11" s="1"/>
  <c r="D3" i="11"/>
  <c r="G95" i="9" l="1"/>
  <c r="G96" i="9" s="1"/>
  <c r="E104" i="9"/>
  <c r="G97" i="9" l="1"/>
  <c r="E107" i="9" s="1"/>
  <c r="C105" i="9" l="1"/>
  <c r="E105" i="9"/>
  <c r="E106" i="9"/>
  <c r="C106" i="9"/>
  <c r="C10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Corine Mulet</author>
  </authors>
  <commentList>
    <comment ref="C27" authorId="0" shapeId="0" xr:uid="{C8C4F631-18A4-4FD2-BB47-7405A982CD26}">
      <text>
        <r>
          <rPr>
            <sz val="9"/>
            <color indexed="81"/>
            <rFont val="Tahoma"/>
            <family val="2"/>
          </rPr>
          <t xml:space="preserve">This is an optional field and will appear as on the rating report if filled in. </t>
        </r>
      </text>
    </comment>
    <comment ref="C34" authorId="0" shapeId="0" xr:uid="{BCD28484-97F9-4F6F-AB5D-2B8F50EBABC2}">
      <text>
        <r>
          <rPr>
            <sz val="9"/>
            <color indexed="81"/>
            <rFont val="Tahoma"/>
            <family val="2"/>
          </rPr>
          <t xml:space="preserve">The OREG consumption where no LGCs have been created, or they have been voluntarily surrendered. OREG consumption where LGCs hav been sold is not included. </t>
        </r>
      </text>
    </comment>
    <comment ref="C35" authorId="0" shapeId="0" xr:uid="{87AC12B2-B104-4FC0-A47B-F88D3EE82B72}">
      <text>
        <r>
          <rPr>
            <sz val="9"/>
            <color rgb="FF000000"/>
            <rFont val="Tahoma"/>
            <family val="2"/>
          </rPr>
          <t xml:space="preserve">From LGCs voluntarily surrendered for OREG electricity exported to the grid. </t>
        </r>
      </text>
    </comment>
    <comment ref="C38" authorId="0" shapeId="0" xr:uid="{AB4BE19C-4EFE-4316-BF2D-5AFE2D69AFA4}">
      <text>
        <r>
          <rPr>
            <sz val="9"/>
            <color rgb="FF000000"/>
            <rFont val="Tahoma"/>
            <family val="2"/>
          </rPr>
          <t xml:space="preserve">See MAC rules section 10.4.3
</t>
        </r>
      </text>
    </comment>
    <comment ref="C82" authorId="0" shapeId="0" xr:uid="{DD8C65DC-484B-4E57-9685-0EEC29A376B2}">
      <text>
        <r>
          <rPr>
            <sz val="9"/>
            <color indexed="81"/>
            <rFont val="Tahoma"/>
            <family val="2"/>
          </rPr>
          <t xml:space="preserve">RET and State and Territory targets are included automatically. </t>
        </r>
      </text>
    </comment>
    <comment ref="C84" authorId="0" shapeId="0" xr:uid="{E143F5ED-63BA-47AF-B1A3-52DC249CC95B}">
      <text>
        <r>
          <rPr>
            <sz val="9"/>
            <color indexed="81"/>
            <rFont val="Tahoma"/>
            <family val="2"/>
          </rPr>
          <t xml:space="preserve">Includes:
- LGCs purchased and voluntarily surrendered from electricity generated offsite
- LGCs voluntarily surrendered against renewable electricity generated onsite that is exported to the grid.  </t>
        </r>
      </text>
    </comment>
  </commentList>
</comments>
</file>

<file path=xl/sharedStrings.xml><?xml version="1.0" encoding="utf-8"?>
<sst xmlns="http://schemas.openxmlformats.org/spreadsheetml/2006/main" count="197" uniqueCount="143">
  <si>
    <r>
      <t xml:space="preserve">NSW Government
</t>
    </r>
    <r>
      <rPr>
        <sz val="8"/>
        <color rgb="FF0087A1"/>
        <rFont val="Arial"/>
        <family val="2"/>
      </rPr>
      <t>4 Parramatta Square
Parramatta NSW 2150</t>
    </r>
  </si>
  <si>
    <r>
      <t xml:space="preserve">T </t>
    </r>
    <r>
      <rPr>
        <sz val="8"/>
        <color rgb="FF0087A1"/>
        <rFont val="Arial"/>
        <family val="2"/>
      </rPr>
      <t>(02) 9995 5000</t>
    </r>
    <r>
      <rPr>
        <b/>
        <sz val="8"/>
        <color rgb="FF0087A1"/>
        <rFont val="Arial"/>
        <family val="2"/>
      </rPr>
      <t xml:space="preserve">
E </t>
    </r>
    <r>
      <rPr>
        <sz val="8"/>
        <color rgb="FF0087A1"/>
        <rFont val="Arial"/>
        <family val="2"/>
      </rPr>
      <t xml:space="preserve">nabers@environment.nsw.gov.au 
</t>
    </r>
    <r>
      <rPr>
        <b/>
        <sz val="8"/>
        <color rgb="FF0087A1"/>
        <rFont val="Arial"/>
        <family val="2"/>
      </rPr>
      <t xml:space="preserve">nabers.gov.au </t>
    </r>
  </si>
  <si>
    <t>NABERS Renewable Energy Indicator Estimation Tool</t>
  </si>
  <si>
    <t>Version</t>
  </si>
  <si>
    <t>Date:</t>
  </si>
  <si>
    <t>How to use this calculator</t>
  </si>
  <si>
    <t>Bordered white cells generally need to be completed.</t>
  </si>
  <si>
    <t xml:space="preserve">Grey cells should not be edited. </t>
  </si>
  <si>
    <t xml:space="preserve">Calculator will not function correctly until the State/Territory is entered. </t>
  </si>
  <si>
    <t xml:space="preserve">Refer to the NABERS Metering and Consumption rules for instructions on how to collect data for the Renewable Energy Indicator. </t>
  </si>
  <si>
    <t>If you have any issues using this calculator please contact nabers@environment.nsw.gov.au</t>
  </si>
  <si>
    <t>NABERS Renewable Energy Indicator Estimation tool</t>
  </si>
  <si>
    <t xml:space="preserve"> Version</t>
  </si>
  <si>
    <t xml:space="preserve">This tool is used to estimate the Renewable Energy Indicator result for a building/premises. It can apply to all building types that can obtain NABERS Energy ratings. 
Remember, results are an indication only and cannot be promoted or published.
For simplicity, the Renewable Power Percentage that has been applied for the Renewable Energy Target is the latest value published by the Clean Energy Regulator. </t>
  </si>
  <si>
    <t>Data from NABERS Rate</t>
  </si>
  <si>
    <t>Rating Number</t>
  </si>
  <si>
    <t>Start of rating period</t>
  </si>
  <si>
    <t>End of rating period</t>
  </si>
  <si>
    <t>General information</t>
  </si>
  <si>
    <t>State/Territory of the building</t>
  </si>
  <si>
    <t>Grid electricity consumption</t>
  </si>
  <si>
    <t>kWh</t>
  </si>
  <si>
    <t>Gas consumption</t>
  </si>
  <si>
    <t>MJ</t>
  </si>
  <si>
    <t>Diesel consumption</t>
  </si>
  <si>
    <t>L</t>
  </si>
  <si>
    <t>Total Energy consumption in NABERS Energy rating</t>
  </si>
  <si>
    <t>Onsite renewable electricity generation</t>
  </si>
  <si>
    <t xml:space="preserve">Does the premises have an Onsite Renewable Energy Generation (OREG) system? </t>
  </si>
  <si>
    <t>If yes, what is the total capacity of the OREG system (kW)? (optional)</t>
  </si>
  <si>
    <t xml:space="preserve">If the OREG system is connected to a Remote Meter Reading System (RMRS), has the meter been validated? </t>
  </si>
  <si>
    <t>Onsite Renewable Electricity Generation (OREG)</t>
  </si>
  <si>
    <r>
      <rPr>
        <b/>
        <sz val="10"/>
        <color theme="1"/>
        <rFont val="Arial"/>
        <family val="2"/>
      </rPr>
      <t>Total onsite renewable electricity consumption</t>
    </r>
    <r>
      <rPr>
        <sz val="10"/>
        <color theme="1"/>
        <rFont val="Arial"/>
        <family val="2"/>
      </rPr>
      <t xml:space="preserve"> of the building </t>
    </r>
  </si>
  <si>
    <r>
      <rPr>
        <b/>
        <sz val="10"/>
        <color theme="1"/>
        <rFont val="Arial"/>
        <family val="2"/>
      </rPr>
      <t>LGCs voluntarily surrendered</t>
    </r>
    <r>
      <rPr>
        <sz val="10"/>
        <color theme="1"/>
        <rFont val="Arial"/>
        <family val="2"/>
      </rPr>
      <t xml:space="preserve"> for onsite renewable electricity </t>
    </r>
    <r>
      <rPr>
        <b/>
        <sz val="10"/>
        <color theme="1"/>
        <rFont val="Arial"/>
        <family val="2"/>
      </rPr>
      <t>exported</t>
    </r>
    <r>
      <rPr>
        <sz val="10"/>
        <color theme="1"/>
        <rFont val="Arial"/>
        <family val="2"/>
      </rPr>
      <t xml:space="preserve"> to the grid</t>
    </r>
  </si>
  <si>
    <t>MWh</t>
  </si>
  <si>
    <r>
      <rPr>
        <b/>
        <sz val="10"/>
        <color theme="1"/>
        <rFont val="Arial"/>
        <family val="2"/>
      </rPr>
      <t>LGCs created and sold</t>
    </r>
    <r>
      <rPr>
        <sz val="10"/>
        <color theme="1"/>
        <rFont val="Arial"/>
        <family val="2"/>
      </rPr>
      <t xml:space="preserve"> for onsite renewable electricity </t>
    </r>
    <r>
      <rPr>
        <b/>
        <sz val="10"/>
        <color theme="1"/>
        <rFont val="Arial"/>
        <family val="2"/>
      </rPr>
      <t>consumed</t>
    </r>
    <r>
      <rPr>
        <sz val="10"/>
        <color theme="1"/>
        <rFont val="Arial"/>
        <family val="2"/>
      </rPr>
      <t xml:space="preserve"> by the building</t>
    </r>
  </si>
  <si>
    <t>Total OREG consumption</t>
  </si>
  <si>
    <t>Net OREG consumption</t>
  </si>
  <si>
    <t>LGCs for exported electricity</t>
  </si>
  <si>
    <t>Offsite renewable energy purchases</t>
  </si>
  <si>
    <t>Offsite voluntarily surrendered LGCs</t>
  </si>
  <si>
    <t xml:space="preserve">Quantity of offsite LGCs voluntarily surrendered  </t>
  </si>
  <si>
    <t>Accredited GreenPower purchases</t>
  </si>
  <si>
    <t xml:space="preserve">Accredited GreenPower purchases </t>
  </si>
  <si>
    <t>%</t>
  </si>
  <si>
    <t>GreenPower purchases (included in the electricity bill)</t>
  </si>
  <si>
    <t>GreenPower purchases (separate to the electricity bill)</t>
  </si>
  <si>
    <t>Total offsite renewable electricity purchases</t>
  </si>
  <si>
    <t>RET &amp; State based renewable calculations</t>
  </si>
  <si>
    <t>Rating Period Calculations</t>
  </si>
  <si>
    <t>Rating period start year</t>
  </si>
  <si>
    <t>Rating period end year</t>
  </si>
  <si>
    <t>Days in start year</t>
  </si>
  <si>
    <t>Days in end year</t>
  </si>
  <si>
    <t>RET</t>
  </si>
  <si>
    <t>Start year RET</t>
  </si>
  <si>
    <t>End year RET</t>
  </si>
  <si>
    <t>Average rating period RET</t>
  </si>
  <si>
    <t>State Based Renewables</t>
  </si>
  <si>
    <t>Start year State based renewables</t>
  </si>
  <si>
    <t>End year State based renewables</t>
  </si>
  <si>
    <t>Average rating period State based renewables</t>
  </si>
  <si>
    <t>Energy Source detail</t>
  </si>
  <si>
    <t>Renewable electricity Summary</t>
  </si>
  <si>
    <t>Additional from State and Territory targets</t>
  </si>
  <si>
    <t>Total onsite renewable electricity consumption</t>
  </si>
  <si>
    <t>LGCs surrendered for exported onsite renewables</t>
  </si>
  <si>
    <t>Offsite voluntary renewable electricity purchases - GreenPower</t>
  </si>
  <si>
    <t>Offsite voluntary renewable electricity purchases - LGCs</t>
  </si>
  <si>
    <t>Non-renewable energy Summary</t>
  </si>
  <si>
    <t>Non-renewable electricity</t>
  </si>
  <si>
    <t>Gas</t>
  </si>
  <si>
    <t>Diesel</t>
  </si>
  <si>
    <t>Electricity Summary</t>
  </si>
  <si>
    <t>Total electricity consumption in building (including onsite renewable energy consumed)</t>
  </si>
  <si>
    <t>Total renewable electricity - from all sources</t>
  </si>
  <si>
    <t>Total energy consumption in building (including onsite renewable energy consumed)</t>
  </si>
  <si>
    <t>Renewable Electricity summary</t>
  </si>
  <si>
    <t>% Total Site Energy</t>
  </si>
  <si>
    <t>Onsite renewable electricity consumed</t>
  </si>
  <si>
    <t>RET and State/Territory targets</t>
  </si>
  <si>
    <t>Accredited GreenPower</t>
  </si>
  <si>
    <t>Other voluntary purchases (e.g. LGCs)</t>
  </si>
  <si>
    <t>Renewable Energy Indicator</t>
  </si>
  <si>
    <t>Onsite Renewable Energy Indicator</t>
  </si>
  <si>
    <t>Energy Source Summary</t>
  </si>
  <si>
    <t>Renewable electricity</t>
  </si>
  <si>
    <t>Renewable Energy Indicator graph</t>
  </si>
  <si>
    <t>Non-renewable energy</t>
  </si>
  <si>
    <t>Renewable energy</t>
  </si>
  <si>
    <t>Reference</t>
  </si>
  <si>
    <t>Energy Source Summary graph</t>
  </si>
  <si>
    <t>Result</t>
  </si>
  <si>
    <t>Onsite Renewable Energy</t>
  </si>
  <si>
    <t>REI result - %</t>
  </si>
  <si>
    <t>Onsite renewable electricity - REI %</t>
  </si>
  <si>
    <t>REI result - 1dp%</t>
  </si>
  <si>
    <t>RET and State/Territory targets - kWh</t>
  </si>
  <si>
    <t>Total renewable electricity - kWh</t>
  </si>
  <si>
    <t>RET and State/Territory targets - REI %</t>
  </si>
  <si>
    <t>Non-renewable electricity- REI %</t>
  </si>
  <si>
    <t>GreenPower - kWh</t>
  </si>
  <si>
    <t>Non-renewable electricity- kWh</t>
  </si>
  <si>
    <t>GreenPower - REI %</t>
  </si>
  <si>
    <t>Gas and LPG- REI %</t>
  </si>
  <si>
    <t>Other voluntary purchases - kWh</t>
  </si>
  <si>
    <t>Diesel - REI%</t>
  </si>
  <si>
    <t>Other voluntary purchases - REI %</t>
  </si>
  <si>
    <t>OREG on premises</t>
  </si>
  <si>
    <t>Onsite PV capacity - kW</t>
  </si>
  <si>
    <t>Onsite renewable electricity - kWh</t>
  </si>
  <si>
    <t>Date</t>
  </si>
  <si>
    <t xml:space="preserve">Greenpower capped at 100% </t>
  </si>
  <si>
    <t>Dropdown for State in D15 and lookup for D61 &amp; D62</t>
  </si>
  <si>
    <t>% State renewables - this is the total % renewables including RET.  Format for headers to make the lookup work is "Yr " &amp; the year.</t>
  </si>
  <si>
    <t>State</t>
  </si>
  <si>
    <t>Yr 2021</t>
  </si>
  <si>
    <t>Yr 2022</t>
  </si>
  <si>
    <t>Yr 2023</t>
  </si>
  <si>
    <t>ACT</t>
  </si>
  <si>
    <t>NSW</t>
  </si>
  <si>
    <t>NT</t>
  </si>
  <si>
    <t>QLD</t>
  </si>
  <si>
    <t>SA</t>
  </si>
  <si>
    <t>TAS</t>
  </si>
  <si>
    <t>VIC</t>
  </si>
  <si>
    <t>WA</t>
  </si>
  <si>
    <t>RPP (RET) lookup for D57 &amp; D58. Format for headers to make the lookup work is "Yr " &amp; the year.</t>
  </si>
  <si>
    <t>Yr 2024</t>
  </si>
  <si>
    <t>`</t>
  </si>
  <si>
    <t xml:space="preserve">Sid </t>
  </si>
  <si>
    <t>RPP 2024 values updated</t>
  </si>
  <si>
    <t>Update
Note: mention issue identified (if any), tab, and cells affected and what was changed ?</t>
  </si>
  <si>
    <t>Change made by</t>
  </si>
  <si>
    <t>Change QA'd by</t>
  </si>
  <si>
    <t>Notes after QA</t>
  </si>
  <si>
    <t>Other comment</t>
  </si>
  <si>
    <t>Prachi</t>
  </si>
  <si>
    <t>Sid</t>
  </si>
  <si>
    <t>QA checked- correct</t>
  </si>
  <si>
    <t>Yr 2025</t>
  </si>
  <si>
    <t>RPP 2025 values updated and ACT JRPP 2025 corrected</t>
  </si>
  <si>
    <t>Clem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</si>
</sst>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_-* #,##0_-;\-* #,##0_-;_-* &quot;-&quot;???_-;_-@_-"/>
    <numFmt numFmtId="167" formatCode="0.0"/>
  </numFmts>
  <fonts count="21" x14ac:knownFonts="1">
    <font>
      <sz val="11"/>
      <color theme="1"/>
      <name val="Calibri"/>
      <family val="2"/>
      <scheme val="minor"/>
    </font>
    <font>
      <b/>
      <sz val="11"/>
      <color theme="1"/>
      <name val="Calibri"/>
      <family val="2"/>
      <scheme val="minor"/>
    </font>
    <font>
      <sz val="11"/>
      <color theme="1"/>
      <name val="Calibri"/>
      <family val="2"/>
      <scheme val="minor"/>
    </font>
    <font>
      <sz val="11"/>
      <color theme="1"/>
      <name val="Calibri"/>
      <family val="2"/>
      <scheme val="minor"/>
    </font>
    <font>
      <sz val="11"/>
      <color theme="0"/>
      <name val="Calibri"/>
      <family val="2"/>
      <scheme val="minor"/>
    </font>
    <font>
      <sz val="9"/>
      <color indexed="81"/>
      <name val="Tahoma"/>
      <family val="2"/>
    </font>
    <font>
      <b/>
      <sz val="10"/>
      <color theme="1"/>
      <name val="Arial"/>
      <family val="2"/>
    </font>
    <font>
      <sz val="10"/>
      <color theme="1"/>
      <name val="Arial"/>
      <family val="2"/>
    </font>
    <font>
      <b/>
      <sz val="16"/>
      <color theme="1"/>
      <name val="Calibri"/>
      <family val="2"/>
      <scheme val="minor"/>
    </font>
    <font>
      <sz val="12"/>
      <color theme="1"/>
      <name val="Calibri"/>
      <family val="2"/>
      <scheme val="minor"/>
    </font>
    <font>
      <b/>
      <sz val="8"/>
      <color rgb="FF0087A1"/>
      <name val="Arial"/>
      <family val="2"/>
    </font>
    <font>
      <sz val="8"/>
      <color rgb="FF0087A1"/>
      <name val="Arial"/>
      <family val="2"/>
    </font>
    <font>
      <b/>
      <sz val="10"/>
      <color rgb="FF0087A1"/>
      <name val="Arial"/>
      <family val="2"/>
    </font>
    <font>
      <b/>
      <sz val="16"/>
      <color rgb="FF0087A1"/>
      <name val="Arial"/>
      <family val="2"/>
    </font>
    <font>
      <b/>
      <sz val="10"/>
      <color rgb="FF006C88"/>
      <name val="Arial"/>
      <family val="2"/>
    </font>
    <font>
      <sz val="12"/>
      <color theme="1"/>
      <name val="Arial"/>
      <family val="2"/>
    </font>
    <font>
      <sz val="11"/>
      <color rgb="FFFF0000"/>
      <name val="Calibri"/>
      <family val="2"/>
      <scheme val="minor"/>
    </font>
    <font>
      <b/>
      <sz val="10"/>
      <name val="Arial"/>
      <family val="2"/>
    </font>
    <font>
      <sz val="9"/>
      <color rgb="FF000000"/>
      <name val="Tahoma"/>
      <family val="2"/>
    </font>
    <font>
      <sz val="8"/>
      <name val="Calibri"/>
      <family val="2"/>
      <scheme val="minor"/>
    </font>
    <font>
      <b/>
      <sz val="11"/>
      <color rgb="FFFF0000"/>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2"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FF00"/>
        <bgColor indexed="64"/>
      </patternFill>
    </fill>
    <fill>
      <patternFill patternType="solid">
        <fgColor theme="7" tint="0.59999389629810485"/>
        <bgColor indexed="64"/>
      </patternFill>
    </fill>
  </fills>
  <borders count="50">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diagonal/>
    </border>
    <border>
      <left/>
      <right style="medium">
        <color indexed="64"/>
      </right>
      <top/>
      <bottom style="thin">
        <color auto="1"/>
      </bottom>
      <diagonal/>
    </border>
    <border>
      <left style="medium">
        <color indexed="64"/>
      </left>
      <right style="medium">
        <color indexed="64"/>
      </right>
      <top style="thin">
        <color auto="1"/>
      </top>
      <bottom/>
      <diagonal/>
    </border>
    <border>
      <left/>
      <right/>
      <top style="medium">
        <color indexed="64"/>
      </top>
      <bottom/>
      <diagonal/>
    </border>
    <border>
      <left/>
      <right style="medium">
        <color indexed="64"/>
      </right>
      <top style="medium">
        <color indexed="64"/>
      </top>
      <bottom/>
      <diagonal/>
    </border>
    <border>
      <left style="thick">
        <color auto="1"/>
      </left>
      <right style="thick">
        <color auto="1"/>
      </right>
      <top style="thick">
        <color auto="1"/>
      </top>
      <bottom style="thick">
        <color auto="1"/>
      </bottom>
      <diagonal/>
    </border>
    <border>
      <left/>
      <right/>
      <top/>
      <bottom style="thick">
        <color auto="1"/>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9" fillId="0" borderId="0"/>
  </cellStyleXfs>
  <cellXfs count="196">
    <xf numFmtId="0" fontId="0" fillId="0" borderId="0" xfId="0"/>
    <xf numFmtId="0" fontId="0" fillId="3" borderId="0" xfId="0" applyFill="1"/>
    <xf numFmtId="10" fontId="0" fillId="0" borderId="0" xfId="2" applyNumberFormat="1" applyFont="1"/>
    <xf numFmtId="0" fontId="0" fillId="4" borderId="0" xfId="0" applyFill="1"/>
    <xf numFmtId="0" fontId="0" fillId="6" borderId="0" xfId="0" applyFill="1"/>
    <xf numFmtId="0" fontId="10" fillId="6" borderId="0" xfId="4" applyFont="1" applyFill="1" applyAlignment="1" applyProtection="1">
      <alignment vertical="top" wrapText="1"/>
      <protection hidden="1"/>
    </xf>
    <xf numFmtId="0" fontId="12" fillId="6" borderId="0" xfId="4" applyFont="1" applyFill="1" applyAlignment="1" applyProtection="1">
      <alignment horizontal="left" vertical="center" wrapText="1"/>
      <protection hidden="1"/>
    </xf>
    <xf numFmtId="14" fontId="12" fillId="6" borderId="0" xfId="4" applyNumberFormat="1" applyFont="1" applyFill="1" applyAlignment="1" applyProtection="1">
      <alignment horizontal="left" vertical="center" wrapText="1"/>
      <protection hidden="1"/>
    </xf>
    <xf numFmtId="0" fontId="12" fillId="6" borderId="0" xfId="4" applyFont="1" applyFill="1" applyAlignment="1" applyProtection="1">
      <alignment horizontal="right" vertical="center" wrapText="1"/>
      <protection hidden="1"/>
    </xf>
    <xf numFmtId="0" fontId="12" fillId="6" borderId="0" xfId="4" applyFont="1" applyFill="1" applyAlignment="1" applyProtection="1">
      <alignment horizontal="center" vertical="center" wrapText="1"/>
      <protection hidden="1"/>
    </xf>
    <xf numFmtId="167" fontId="12" fillId="6" borderId="0" xfId="4" applyNumberFormat="1" applyFont="1" applyFill="1" applyAlignment="1" applyProtection="1">
      <alignment horizontal="left" vertical="center" wrapText="1"/>
      <protection hidden="1"/>
    </xf>
    <xf numFmtId="0" fontId="14" fillId="7" borderId="0" xfId="4" applyFont="1" applyFill="1" applyAlignment="1" applyProtection="1">
      <alignment horizontal="left" vertical="center"/>
      <protection hidden="1"/>
    </xf>
    <xf numFmtId="0" fontId="15" fillId="0" borderId="0" xfId="4" applyFont="1" applyProtection="1">
      <protection hidden="1"/>
    </xf>
    <xf numFmtId="0" fontId="7" fillId="7" borderId="0" xfId="4" applyFont="1" applyFill="1" applyAlignment="1" applyProtection="1">
      <alignment horizontal="center" vertical="center"/>
      <protection hidden="1"/>
    </xf>
    <xf numFmtId="14" fontId="7" fillId="4" borderId="6" xfId="0" applyNumberFormat="1" applyFont="1" applyFill="1" applyBorder="1" applyProtection="1">
      <protection locked="0"/>
    </xf>
    <xf numFmtId="14" fontId="7" fillId="4" borderId="1" xfId="0" applyNumberFormat="1" applyFont="1" applyFill="1" applyBorder="1" applyProtection="1">
      <protection locked="0"/>
    </xf>
    <xf numFmtId="164" fontId="7" fillId="4" borderId="1" xfId="1" applyNumberFormat="1" applyFont="1" applyFill="1" applyBorder="1" applyProtection="1">
      <protection locked="0"/>
    </xf>
    <xf numFmtId="167" fontId="7" fillId="0" borderId="1" xfId="2" applyNumberFormat="1" applyFont="1" applyFill="1" applyBorder="1" applyProtection="1">
      <protection locked="0"/>
    </xf>
    <xf numFmtId="3" fontId="7" fillId="0" borderId="1" xfId="0" applyNumberFormat="1" applyFont="1" applyBorder="1" applyProtection="1">
      <protection locked="0"/>
    </xf>
    <xf numFmtId="0" fontId="0" fillId="4" borderId="0" xfId="0" applyFill="1" applyProtection="1">
      <protection hidden="1"/>
    </xf>
    <xf numFmtId="0" fontId="0" fillId="0" borderId="0" xfId="0" applyProtection="1">
      <protection hidden="1"/>
    </xf>
    <xf numFmtId="0" fontId="0" fillId="6" borderId="0" xfId="0" applyFill="1" applyProtection="1">
      <protection hidden="1"/>
    </xf>
    <xf numFmtId="0" fontId="7" fillId="0" borderId="5" xfId="0" applyFont="1" applyBorder="1" applyProtection="1">
      <protection hidden="1"/>
    </xf>
    <xf numFmtId="0" fontId="7" fillId="0" borderId="7" xfId="0" applyFont="1" applyBorder="1" applyProtection="1">
      <protection hidden="1"/>
    </xf>
    <xf numFmtId="0" fontId="7" fillId="0" borderId="8" xfId="0" applyFont="1" applyBorder="1" applyProtection="1">
      <protection hidden="1"/>
    </xf>
    <xf numFmtId="0" fontId="7" fillId="0" borderId="9" xfId="0" applyFont="1" applyBorder="1" applyProtection="1">
      <protection hidden="1"/>
    </xf>
    <xf numFmtId="0" fontId="7" fillId="0" borderId="30" xfId="0" applyFont="1" applyBorder="1" applyProtection="1">
      <protection hidden="1"/>
    </xf>
    <xf numFmtId="0" fontId="7" fillId="0" borderId="32" xfId="0" applyFont="1" applyBorder="1" applyProtection="1">
      <protection hidden="1"/>
    </xf>
    <xf numFmtId="0" fontId="6" fillId="0" borderId="10" xfId="0" applyFont="1" applyBorder="1" applyProtection="1">
      <protection hidden="1"/>
    </xf>
    <xf numFmtId="164" fontId="6" fillId="5" borderId="11" xfId="1" applyNumberFormat="1" applyFont="1" applyFill="1" applyBorder="1" applyProtection="1">
      <protection hidden="1"/>
    </xf>
    <xf numFmtId="0" fontId="6" fillId="0" borderId="12" xfId="0" applyFont="1" applyBorder="1" applyProtection="1">
      <protection hidden="1"/>
    </xf>
    <xf numFmtId="0" fontId="7" fillId="0" borderId="13" xfId="0" applyFont="1" applyBorder="1" applyAlignment="1" applyProtection="1">
      <alignment wrapText="1"/>
      <protection hidden="1"/>
    </xf>
    <xf numFmtId="0" fontId="7" fillId="4" borderId="13" xfId="0" applyFont="1" applyFill="1" applyBorder="1" applyAlignment="1" applyProtection="1">
      <alignment wrapText="1"/>
      <protection hidden="1"/>
    </xf>
    <xf numFmtId="0" fontId="6" fillId="0" borderId="14" xfId="0" applyFont="1" applyBorder="1" applyAlignment="1" applyProtection="1">
      <alignment wrapText="1"/>
      <protection hidden="1"/>
    </xf>
    <xf numFmtId="0" fontId="0" fillId="4" borderId="0" xfId="0" applyFill="1" applyAlignment="1" applyProtection="1">
      <alignment wrapText="1"/>
      <protection hidden="1"/>
    </xf>
    <xf numFmtId="3" fontId="7" fillId="5" borderId="1" xfId="2" applyNumberFormat="1" applyFont="1" applyFill="1" applyBorder="1" applyProtection="1">
      <protection hidden="1"/>
    </xf>
    <xf numFmtId="164" fontId="6" fillId="5" borderId="11" xfId="0" applyNumberFormat="1" applyFont="1" applyFill="1" applyBorder="1" applyProtection="1">
      <protection hidden="1"/>
    </xf>
    <xf numFmtId="0" fontId="0" fillId="0" borderId="13" xfId="0" applyBorder="1" applyProtection="1">
      <protection hidden="1"/>
    </xf>
    <xf numFmtId="166" fontId="0" fillId="5" borderId="1" xfId="0" applyNumberFormat="1" applyFill="1" applyBorder="1" applyProtection="1">
      <protection hidden="1"/>
    </xf>
    <xf numFmtId="0" fontId="0" fillId="0" borderId="9" xfId="0" applyBorder="1" applyProtection="1">
      <protection hidden="1"/>
    </xf>
    <xf numFmtId="164" fontId="0" fillId="5" borderId="1" xfId="0" applyNumberFormat="1" applyFill="1" applyBorder="1" applyProtection="1">
      <protection hidden="1"/>
    </xf>
    <xf numFmtId="164" fontId="0" fillId="5" borderId="1" xfId="1" applyNumberFormat="1" applyFont="1" applyFill="1" applyBorder="1" applyProtection="1">
      <protection hidden="1"/>
    </xf>
    <xf numFmtId="164" fontId="0" fillId="5" borderId="22" xfId="0" applyNumberFormat="1" applyFill="1" applyBorder="1" applyProtection="1">
      <protection hidden="1"/>
    </xf>
    <xf numFmtId="0" fontId="0" fillId="0" borderId="23" xfId="0" applyBorder="1" applyProtection="1">
      <protection hidden="1"/>
    </xf>
    <xf numFmtId="0" fontId="0" fillId="0" borderId="14" xfId="0" applyBorder="1" applyProtection="1">
      <protection hidden="1"/>
    </xf>
    <xf numFmtId="164" fontId="0" fillId="5" borderId="11" xfId="0" applyNumberFormat="1" applyFill="1" applyBorder="1" applyProtection="1">
      <protection hidden="1"/>
    </xf>
    <xf numFmtId="0" fontId="0" fillId="0" borderId="12" xfId="0" applyBorder="1" applyProtection="1">
      <protection hidden="1"/>
    </xf>
    <xf numFmtId="0" fontId="1" fillId="0" borderId="5" xfId="0" applyFont="1" applyBorder="1" applyAlignment="1" applyProtection="1">
      <alignment wrapText="1"/>
      <protection hidden="1"/>
    </xf>
    <xf numFmtId="164" fontId="1" fillId="5" borderId="6" xfId="1" applyNumberFormat="1" applyFont="1" applyFill="1" applyBorder="1" applyProtection="1">
      <protection hidden="1"/>
    </xf>
    <xf numFmtId="0" fontId="1" fillId="0" borderId="7" xfId="0" applyFont="1" applyBorder="1" applyProtection="1">
      <protection hidden="1"/>
    </xf>
    <xf numFmtId="165" fontId="0" fillId="4" borderId="0" xfId="2" applyNumberFormat="1" applyFont="1" applyFill="1" applyProtection="1">
      <protection hidden="1"/>
    </xf>
    <xf numFmtId="0" fontId="1" fillId="0" borderId="33" xfId="0" applyFont="1" applyBorder="1" applyAlignment="1" applyProtection="1">
      <alignment wrapText="1"/>
      <protection hidden="1"/>
    </xf>
    <xf numFmtId="164" fontId="1" fillId="5" borderId="34" xfId="1" applyNumberFormat="1" applyFont="1" applyFill="1" applyBorder="1" applyProtection="1">
      <protection hidden="1"/>
    </xf>
    <xf numFmtId="0" fontId="1" fillId="0" borderId="35" xfId="0" applyFont="1" applyBorder="1" applyProtection="1">
      <protection hidden="1"/>
    </xf>
    <xf numFmtId="0" fontId="1" fillId="0" borderId="10" xfId="0" applyFont="1" applyBorder="1" applyAlignment="1" applyProtection="1">
      <alignment wrapText="1"/>
      <protection hidden="1"/>
    </xf>
    <xf numFmtId="164" fontId="1" fillId="5" borderId="11" xfId="0" applyNumberFormat="1" applyFont="1" applyFill="1" applyBorder="1" applyProtection="1">
      <protection hidden="1"/>
    </xf>
    <xf numFmtId="0" fontId="1" fillId="0" borderId="12" xfId="0" applyFont="1" applyBorder="1" applyProtection="1">
      <protection hidden="1"/>
    </xf>
    <xf numFmtId="0" fontId="1" fillId="2" borderId="41" xfId="0" applyFont="1" applyFill="1" applyBorder="1" applyProtection="1">
      <protection hidden="1"/>
    </xf>
    <xf numFmtId="0" fontId="1" fillId="0" borderId="8" xfId="0" applyFont="1" applyBorder="1" applyAlignment="1" applyProtection="1">
      <alignment wrapText="1"/>
      <protection hidden="1"/>
    </xf>
    <xf numFmtId="164" fontId="1" fillId="5" borderId="1" xfId="1" applyNumberFormat="1" applyFont="1" applyFill="1" applyBorder="1" applyProtection="1">
      <protection hidden="1"/>
    </xf>
    <xf numFmtId="0" fontId="1" fillId="0" borderId="9" xfId="0" applyFont="1" applyBorder="1" applyProtection="1">
      <protection hidden="1"/>
    </xf>
    <xf numFmtId="165" fontId="0" fillId="5" borderId="20" xfId="2" applyNumberFormat="1" applyFont="1" applyFill="1" applyBorder="1" applyProtection="1">
      <protection hidden="1"/>
    </xf>
    <xf numFmtId="165" fontId="0" fillId="5" borderId="23" xfId="2" applyNumberFormat="1" applyFont="1" applyFill="1" applyBorder="1" applyProtection="1">
      <protection hidden="1"/>
    </xf>
    <xf numFmtId="9" fontId="1" fillId="5" borderId="1" xfId="2" applyFont="1" applyFill="1" applyBorder="1" applyProtection="1">
      <protection hidden="1"/>
    </xf>
    <xf numFmtId="0" fontId="1" fillId="0" borderId="10" xfId="0" applyFont="1" applyBorder="1" applyProtection="1">
      <protection hidden="1"/>
    </xf>
    <xf numFmtId="9" fontId="1" fillId="5" borderId="11" xfId="2" applyFont="1" applyFill="1" applyBorder="1" applyProtection="1">
      <protection hidden="1"/>
    </xf>
    <xf numFmtId="165" fontId="0" fillId="0" borderId="12" xfId="2" applyNumberFormat="1" applyFont="1" applyBorder="1" applyProtection="1">
      <protection hidden="1"/>
    </xf>
    <xf numFmtId="165" fontId="0" fillId="5" borderId="36" xfId="2" applyNumberFormat="1" applyFont="1" applyFill="1" applyBorder="1" applyProtection="1">
      <protection hidden="1"/>
    </xf>
    <xf numFmtId="0" fontId="1" fillId="4" borderId="0" xfId="0" applyFont="1" applyFill="1" applyAlignment="1" applyProtection="1">
      <alignment horizontal="center" vertical="center"/>
      <protection hidden="1"/>
    </xf>
    <xf numFmtId="0" fontId="1" fillId="4" borderId="0" xfId="0" applyFont="1" applyFill="1" applyProtection="1">
      <protection hidden="1"/>
    </xf>
    <xf numFmtId="9" fontId="1" fillId="4" borderId="0" xfId="2" applyFont="1" applyFill="1" applyBorder="1" applyProtection="1">
      <protection hidden="1"/>
    </xf>
    <xf numFmtId="165" fontId="0" fillId="4" borderId="0" xfId="2" applyNumberFormat="1" applyFont="1" applyFill="1" applyBorder="1" applyProtection="1">
      <protection hidden="1"/>
    </xf>
    <xf numFmtId="0" fontId="1" fillId="2" borderId="39" xfId="0" applyFont="1" applyFill="1" applyBorder="1" applyProtection="1">
      <protection hidden="1"/>
    </xf>
    <xf numFmtId="0" fontId="1" fillId="2" borderId="40" xfId="0" applyFont="1" applyFill="1" applyBorder="1" applyProtection="1">
      <protection hidden="1"/>
    </xf>
    <xf numFmtId="0" fontId="0" fillId="4" borderId="24" xfId="0" applyFill="1" applyBorder="1" applyProtection="1">
      <protection hidden="1"/>
    </xf>
    <xf numFmtId="0" fontId="0" fillId="4" borderId="7" xfId="0" applyFill="1" applyBorder="1" applyProtection="1">
      <protection hidden="1"/>
    </xf>
    <xf numFmtId="0" fontId="4" fillId="4" borderId="0" xfId="0" applyFont="1" applyFill="1" applyProtection="1">
      <protection hidden="1"/>
    </xf>
    <xf numFmtId="43" fontId="0" fillId="4" borderId="0" xfId="0" applyNumberFormat="1" applyFill="1" applyProtection="1">
      <protection hidden="1"/>
    </xf>
    <xf numFmtId="0" fontId="0" fillId="4" borderId="21" xfId="0" applyFill="1" applyBorder="1" applyProtection="1">
      <protection hidden="1"/>
    </xf>
    <xf numFmtId="0" fontId="0" fillId="4" borderId="9" xfId="0" applyFill="1" applyBorder="1" applyProtection="1">
      <protection hidden="1"/>
    </xf>
    <xf numFmtId="0" fontId="0" fillId="4" borderId="37" xfId="0" applyFill="1" applyBorder="1" applyProtection="1">
      <protection hidden="1"/>
    </xf>
    <xf numFmtId="164" fontId="1" fillId="5" borderId="38" xfId="1" applyNumberFormat="1" applyFont="1" applyFill="1" applyBorder="1" applyProtection="1">
      <protection hidden="1"/>
    </xf>
    <xf numFmtId="0" fontId="0" fillId="4" borderId="12" xfId="0" applyFill="1" applyBorder="1" applyProtection="1">
      <protection hidden="1"/>
    </xf>
    <xf numFmtId="0" fontId="0" fillId="4" borderId="1" xfId="0" applyFill="1" applyBorder="1" applyProtection="1">
      <protection hidden="1"/>
    </xf>
    <xf numFmtId="9" fontId="0" fillId="4" borderId="1" xfId="0" applyNumberFormat="1" applyFill="1" applyBorder="1" applyProtection="1">
      <protection hidden="1"/>
    </xf>
    <xf numFmtId="9" fontId="0" fillId="4" borderId="1" xfId="2" applyFont="1" applyFill="1" applyBorder="1" applyProtection="1">
      <protection hidden="1"/>
    </xf>
    <xf numFmtId="0" fontId="8" fillId="0" borderId="26" xfId="0" applyFont="1" applyBorder="1" applyAlignment="1" applyProtection="1">
      <alignment horizontal="left" vertical="center"/>
      <protection hidden="1"/>
    </xf>
    <xf numFmtId="0" fontId="8" fillId="0" borderId="14" xfId="0" applyFont="1" applyBorder="1" applyAlignment="1" applyProtection="1">
      <alignment horizontal="left" vertical="center"/>
      <protection hidden="1"/>
    </xf>
    <xf numFmtId="9" fontId="0" fillId="4" borderId="0" xfId="2" applyFont="1" applyFill="1" applyProtection="1">
      <protection hidden="1"/>
    </xf>
    <xf numFmtId="0" fontId="0" fillId="8" borderId="0" xfId="0" applyFill="1" applyProtection="1">
      <protection hidden="1"/>
    </xf>
    <xf numFmtId="0" fontId="1" fillId="4" borderId="1" xfId="0" applyFont="1" applyFill="1" applyBorder="1" applyProtection="1">
      <protection hidden="1"/>
    </xf>
    <xf numFmtId="0" fontId="0" fillId="0" borderId="1" xfId="0" applyBorder="1"/>
    <xf numFmtId="9" fontId="0" fillId="0" borderId="1" xfId="2" applyFont="1" applyBorder="1"/>
    <xf numFmtId="0" fontId="0" fillId="0" borderId="0" xfId="3" applyFont="1" applyAlignment="1">
      <alignment horizontal="left"/>
    </xf>
    <xf numFmtId="0" fontId="3" fillId="0" borderId="13" xfId="3" applyBorder="1" applyAlignment="1">
      <alignment horizontal="center"/>
    </xf>
    <xf numFmtId="0" fontId="0" fillId="0" borderId="42" xfId="0" applyBorder="1"/>
    <xf numFmtId="0" fontId="3" fillId="0" borderId="43" xfId="3" applyBorder="1" applyAlignment="1">
      <alignment horizontal="center"/>
    </xf>
    <xf numFmtId="9" fontId="0" fillId="0" borderId="31" xfId="2" applyFont="1" applyBorder="1"/>
    <xf numFmtId="0" fontId="0" fillId="5" borderId="1" xfId="0" applyFill="1" applyBorder="1" applyProtection="1">
      <protection hidden="1"/>
    </xf>
    <xf numFmtId="10" fontId="0" fillId="5" borderId="1" xfId="2" applyNumberFormat="1" applyFont="1" applyFill="1" applyBorder="1" applyProtection="1">
      <protection hidden="1"/>
    </xf>
    <xf numFmtId="0" fontId="0" fillId="0" borderId="8" xfId="0" applyBorder="1" applyProtection="1">
      <protection hidden="1"/>
    </xf>
    <xf numFmtId="10" fontId="0" fillId="5" borderId="11" xfId="2" applyNumberFormat="1" applyFont="1" applyFill="1" applyBorder="1" applyProtection="1">
      <protection hidden="1"/>
    </xf>
    <xf numFmtId="0" fontId="1" fillId="0" borderId="8" xfId="0" applyFont="1" applyBorder="1" applyProtection="1">
      <protection hidden="1"/>
    </xf>
    <xf numFmtId="0" fontId="6" fillId="0" borderId="9" xfId="0" applyFont="1" applyBorder="1" applyProtection="1">
      <protection hidden="1"/>
    </xf>
    <xf numFmtId="0" fontId="1" fillId="2" borderId="3" xfId="0" applyFont="1" applyFill="1" applyBorder="1" applyAlignment="1" applyProtection="1">
      <alignment vertical="center" wrapText="1"/>
      <protection hidden="1"/>
    </xf>
    <xf numFmtId="0" fontId="1" fillId="2" borderId="4" xfId="0" applyFont="1" applyFill="1" applyBorder="1" applyAlignment="1" applyProtection="1">
      <alignment vertical="center" wrapText="1"/>
      <protection hidden="1"/>
    </xf>
    <xf numFmtId="165" fontId="0" fillId="5" borderId="44" xfId="2" applyNumberFormat="1" applyFont="1" applyFill="1" applyBorder="1" applyProtection="1">
      <protection hidden="1"/>
    </xf>
    <xf numFmtId="164" fontId="1" fillId="5" borderId="11" xfId="1" applyNumberFormat="1" applyFont="1" applyFill="1" applyBorder="1" applyProtection="1">
      <protection hidden="1"/>
    </xf>
    <xf numFmtId="3" fontId="7" fillId="5" borderId="1" xfId="0" applyNumberFormat="1" applyFont="1" applyFill="1" applyBorder="1" applyProtection="1">
      <protection hidden="1"/>
    </xf>
    <xf numFmtId="3" fontId="6" fillId="5" borderId="11" xfId="0" applyNumberFormat="1" applyFont="1" applyFill="1" applyBorder="1" applyProtection="1">
      <protection hidden="1"/>
    </xf>
    <xf numFmtId="0" fontId="16" fillId="4" borderId="0" xfId="0" applyFont="1" applyFill="1" applyProtection="1">
      <protection hidden="1"/>
    </xf>
    <xf numFmtId="0" fontId="7" fillId="0" borderId="26" xfId="0" applyFont="1" applyBorder="1" applyAlignment="1" applyProtection="1">
      <alignment wrapText="1"/>
      <protection hidden="1"/>
    </xf>
    <xf numFmtId="164" fontId="7" fillId="0" borderId="6" xfId="1" applyNumberFormat="1" applyFont="1" applyFill="1" applyBorder="1" applyProtection="1">
      <protection locked="0"/>
    </xf>
    <xf numFmtId="164" fontId="7" fillId="0" borderId="7" xfId="1" applyNumberFormat="1" applyFont="1" applyFill="1" applyBorder="1" applyProtection="1">
      <protection locked="0"/>
    </xf>
    <xf numFmtId="3" fontId="7" fillId="0" borderId="9" xfId="0" applyNumberFormat="1" applyFont="1" applyBorder="1" applyProtection="1">
      <protection locked="0"/>
    </xf>
    <xf numFmtId="0" fontId="6" fillId="4" borderId="13" xfId="0" applyFont="1" applyFill="1" applyBorder="1" applyAlignment="1" applyProtection="1">
      <alignment wrapText="1"/>
      <protection hidden="1"/>
    </xf>
    <xf numFmtId="0" fontId="6" fillId="0" borderId="13" xfId="0" applyFont="1" applyBorder="1" applyAlignment="1" applyProtection="1">
      <alignment wrapText="1"/>
      <protection hidden="1"/>
    </xf>
    <xf numFmtId="9" fontId="0" fillId="0" borderId="0" xfId="0" applyNumberFormat="1"/>
    <xf numFmtId="165" fontId="0" fillId="0" borderId="0" xfId="2" applyNumberFormat="1" applyFont="1"/>
    <xf numFmtId="2" fontId="0" fillId="0" borderId="0" xfId="0" applyNumberFormat="1"/>
    <xf numFmtId="165" fontId="0" fillId="0" borderId="0" xfId="0" applyNumberFormat="1"/>
    <xf numFmtId="0" fontId="1" fillId="0" borderId="0" xfId="0" applyFont="1"/>
    <xf numFmtId="4" fontId="0" fillId="0" borderId="0" xfId="0" applyNumberFormat="1"/>
    <xf numFmtId="0" fontId="6" fillId="2" borderId="27" xfId="0" applyFont="1" applyFill="1" applyBorder="1" applyAlignment="1" applyProtection="1">
      <alignment vertical="center" wrapText="1"/>
      <protection hidden="1"/>
    </xf>
    <xf numFmtId="0" fontId="6" fillId="2" borderId="28" xfId="0" applyFont="1" applyFill="1" applyBorder="1" applyAlignment="1" applyProtection="1">
      <alignment vertical="center" wrapText="1"/>
      <protection hidden="1"/>
    </xf>
    <xf numFmtId="0" fontId="7" fillId="0" borderId="13" xfId="0" applyFont="1" applyBorder="1" applyProtection="1">
      <protection hidden="1"/>
    </xf>
    <xf numFmtId="0" fontId="7" fillId="0" borderId="43" xfId="0" applyFont="1" applyBorder="1" applyProtection="1">
      <protection hidden="1"/>
    </xf>
    <xf numFmtId="0" fontId="6" fillId="0" borderId="14" xfId="0" applyFont="1" applyBorder="1" applyProtection="1">
      <protection hidden="1"/>
    </xf>
    <xf numFmtId="14" fontId="7" fillId="4" borderId="31" xfId="0" applyNumberFormat="1" applyFont="1" applyFill="1" applyBorder="1" applyProtection="1">
      <protection locked="0"/>
    </xf>
    <xf numFmtId="0" fontId="7" fillId="0" borderId="26" xfId="0" applyFont="1" applyBorder="1" applyProtection="1">
      <protection hidden="1"/>
    </xf>
    <xf numFmtId="0" fontId="7" fillId="4" borderId="6" xfId="0" applyFont="1" applyFill="1" applyBorder="1" applyAlignment="1" applyProtection="1">
      <alignment horizontal="center"/>
      <protection locked="0"/>
    </xf>
    <xf numFmtId="0" fontId="6" fillId="2" borderId="15" xfId="0" applyFont="1" applyFill="1" applyBorder="1" applyAlignment="1" applyProtection="1">
      <alignment vertical="center" wrapText="1"/>
      <protection hidden="1"/>
    </xf>
    <xf numFmtId="0" fontId="6" fillId="2" borderId="16" xfId="0" applyFont="1" applyFill="1" applyBorder="1" applyAlignment="1" applyProtection="1">
      <alignment vertical="center" wrapText="1"/>
      <protection hidden="1"/>
    </xf>
    <xf numFmtId="0" fontId="6" fillId="2" borderId="45" xfId="0" applyFont="1" applyFill="1" applyBorder="1" applyAlignment="1" applyProtection="1">
      <alignment vertical="center" wrapText="1"/>
      <protection hidden="1"/>
    </xf>
    <xf numFmtId="0" fontId="7" fillId="4" borderId="43" xfId="0" applyFont="1" applyFill="1" applyBorder="1" applyAlignment="1" applyProtection="1">
      <alignment wrapText="1"/>
      <protection hidden="1"/>
    </xf>
    <xf numFmtId="3" fontId="7" fillId="0" borderId="31" xfId="0" applyNumberFormat="1" applyFont="1" applyBorder="1" applyProtection="1">
      <protection locked="0"/>
    </xf>
    <xf numFmtId="3" fontId="7" fillId="0" borderId="32" xfId="0" applyNumberFormat="1" applyFont="1" applyBorder="1" applyProtection="1">
      <protection locked="0"/>
    </xf>
    <xf numFmtId="0" fontId="7" fillId="4" borderId="26" xfId="0" applyFont="1" applyFill="1" applyBorder="1" applyAlignment="1" applyProtection="1">
      <alignment wrapText="1"/>
      <protection hidden="1"/>
    </xf>
    <xf numFmtId="0" fontId="7" fillId="0" borderId="5" xfId="0" applyFont="1" applyBorder="1" applyAlignment="1" applyProtection="1">
      <alignment wrapText="1"/>
      <protection hidden="1"/>
    </xf>
    <xf numFmtId="0" fontId="7" fillId="0" borderId="6" xfId="0" applyFont="1" applyBorder="1" applyProtection="1">
      <protection locked="0"/>
    </xf>
    <xf numFmtId="164" fontId="7" fillId="4" borderId="31" xfId="1" applyNumberFormat="1" applyFont="1" applyFill="1" applyBorder="1" applyProtection="1">
      <protection locked="0"/>
    </xf>
    <xf numFmtId="0" fontId="7" fillId="0" borderId="1" xfId="0" applyFont="1" applyBorder="1" applyProtection="1">
      <protection hidden="1"/>
    </xf>
    <xf numFmtId="10"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167"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1" fillId="9" borderId="48" xfId="0" applyFont="1" applyFill="1" applyBorder="1" applyAlignment="1">
      <alignment horizontal="center" vertical="center"/>
    </xf>
    <xf numFmtId="0" fontId="1" fillId="9" borderId="48" xfId="0" applyFont="1" applyFill="1" applyBorder="1" applyAlignment="1">
      <alignment horizontal="center" vertical="center" wrapText="1"/>
    </xf>
    <xf numFmtId="0" fontId="1" fillId="9" borderId="48" xfId="0" applyFont="1" applyFill="1" applyBorder="1" applyAlignment="1">
      <alignment horizontal="left" vertical="top" wrapText="1"/>
    </xf>
    <xf numFmtId="0" fontId="0" fillId="8" borderId="0" xfId="0" applyFill="1"/>
    <xf numFmtId="0" fontId="20" fillId="0" borderId="49" xfId="0" applyFont="1" applyBorder="1" applyAlignment="1">
      <alignment horizontal="center" vertical="center"/>
    </xf>
    <xf numFmtId="0" fontId="13" fillId="4" borderId="0" xfId="4" applyFont="1" applyFill="1" applyAlignment="1" applyProtection="1">
      <alignment horizontal="center" vertical="center" wrapText="1"/>
      <protection hidden="1"/>
    </xf>
    <xf numFmtId="0" fontId="7" fillId="7" borderId="0" xfId="4" applyFont="1" applyFill="1" applyAlignment="1" applyProtection="1">
      <alignment vertical="center" wrapText="1"/>
      <protection hidden="1"/>
    </xf>
    <xf numFmtId="0" fontId="6" fillId="2" borderId="27" xfId="0" applyFont="1" applyFill="1" applyBorder="1" applyAlignment="1" applyProtection="1">
      <alignment horizontal="center" vertical="center" wrapText="1"/>
      <protection hidden="1"/>
    </xf>
    <xf numFmtId="0" fontId="6" fillId="2" borderId="28" xfId="0" applyFont="1" applyFill="1" applyBorder="1" applyAlignment="1" applyProtection="1">
      <alignment horizontal="center" vertical="center" wrapText="1"/>
      <protection hidden="1"/>
    </xf>
    <xf numFmtId="0" fontId="6" fillId="2" borderId="29" xfId="0" applyFont="1" applyFill="1" applyBorder="1" applyAlignment="1" applyProtection="1">
      <alignment horizontal="center" vertical="center" wrapText="1"/>
      <protection hidden="1"/>
    </xf>
    <xf numFmtId="0" fontId="17" fillId="4" borderId="0" xfId="0" applyFont="1" applyFill="1" applyAlignment="1" applyProtection="1">
      <alignment horizontal="left" vertical="center" wrapText="1"/>
      <protection hidden="1"/>
    </xf>
    <xf numFmtId="0" fontId="6" fillId="2" borderId="2" xfId="0" applyFont="1" applyFill="1" applyBorder="1" applyAlignment="1" applyProtection="1">
      <alignment horizontal="left"/>
      <protection hidden="1"/>
    </xf>
    <xf numFmtId="0" fontId="6" fillId="2" borderId="46" xfId="0" applyFont="1" applyFill="1" applyBorder="1" applyAlignment="1" applyProtection="1">
      <alignment horizontal="left"/>
      <protection hidden="1"/>
    </xf>
    <xf numFmtId="0" fontId="6" fillId="2" borderId="47" xfId="0" applyFont="1" applyFill="1" applyBorder="1" applyAlignment="1" applyProtection="1">
      <alignment horizontal="left"/>
      <protection hidden="1"/>
    </xf>
    <xf numFmtId="0" fontId="7" fillId="0" borderId="21" xfId="0" applyFont="1" applyBorder="1" applyAlignment="1" applyProtection="1">
      <alignment horizontal="center"/>
      <protection hidden="1"/>
    </xf>
    <xf numFmtId="0" fontId="7" fillId="0" borderId="22" xfId="0" applyFont="1" applyBorder="1" applyAlignment="1" applyProtection="1">
      <alignment horizontal="center"/>
      <protection hidden="1"/>
    </xf>
    <xf numFmtId="0" fontId="7" fillId="0" borderId="23" xfId="0" applyFont="1" applyBorder="1" applyAlignment="1" applyProtection="1">
      <alignment horizontal="center"/>
      <protection hidden="1"/>
    </xf>
    <xf numFmtId="0" fontId="1" fillId="2" borderId="15" xfId="0" applyFont="1" applyFill="1" applyBorder="1" applyAlignment="1" applyProtection="1">
      <alignment horizontal="center" vertical="center" wrapText="1"/>
      <protection hidden="1"/>
    </xf>
    <xf numFmtId="0" fontId="1" fillId="2" borderId="16" xfId="0" applyFont="1" applyFill="1" applyBorder="1" applyAlignment="1" applyProtection="1">
      <alignment horizontal="center" vertical="center" wrapText="1"/>
      <protection hidden="1"/>
    </xf>
    <xf numFmtId="0" fontId="1" fillId="2" borderId="17" xfId="0" applyFont="1" applyFill="1" applyBorder="1" applyAlignment="1" applyProtection="1">
      <alignment horizontal="center" vertical="center" wrapText="1"/>
      <protection hidden="1"/>
    </xf>
    <xf numFmtId="0" fontId="1" fillId="2" borderId="19" xfId="0" applyFont="1" applyFill="1" applyBorder="1" applyAlignment="1" applyProtection="1">
      <alignment horizontal="left"/>
      <protection hidden="1"/>
    </xf>
    <xf numFmtId="0" fontId="1" fillId="2" borderId="20" xfId="0" applyFont="1" applyFill="1" applyBorder="1" applyAlignment="1" applyProtection="1">
      <alignment horizontal="left"/>
      <protection hidden="1"/>
    </xf>
    <xf numFmtId="0" fontId="0" fillId="0" borderId="22" xfId="0" applyBorder="1" applyAlignment="1" applyProtection="1">
      <alignment horizontal="center"/>
      <protection hidden="1"/>
    </xf>
    <xf numFmtId="0" fontId="0" fillId="0" borderId="23" xfId="0" applyBorder="1" applyAlignment="1" applyProtection="1">
      <alignment horizontal="center"/>
      <protection hidden="1"/>
    </xf>
    <xf numFmtId="0" fontId="1" fillId="2" borderId="22" xfId="0" applyFont="1" applyFill="1" applyBorder="1" applyAlignment="1" applyProtection="1">
      <alignment horizontal="left"/>
      <protection hidden="1"/>
    </xf>
    <xf numFmtId="0" fontId="1" fillId="2" borderId="23" xfId="0" applyFont="1" applyFill="1" applyBorder="1" applyAlignment="1" applyProtection="1">
      <alignment horizontal="left"/>
      <protection hidden="1"/>
    </xf>
    <xf numFmtId="0" fontId="6" fillId="2" borderId="21" xfId="0" applyFont="1" applyFill="1" applyBorder="1" applyAlignment="1" applyProtection="1">
      <alignment horizontal="left"/>
      <protection hidden="1"/>
    </xf>
    <xf numFmtId="0" fontId="6" fillId="2" borderId="22" xfId="0" applyFont="1" applyFill="1" applyBorder="1" applyAlignment="1" applyProtection="1">
      <alignment horizontal="left"/>
      <protection hidden="1"/>
    </xf>
    <xf numFmtId="0" fontId="6" fillId="2" borderId="23" xfId="0" applyFont="1" applyFill="1" applyBorder="1" applyAlignment="1" applyProtection="1">
      <alignment horizontal="left"/>
      <protection hidden="1"/>
    </xf>
    <xf numFmtId="0" fontId="1" fillId="2" borderId="5" xfId="0" applyFont="1" applyFill="1" applyBorder="1" applyAlignment="1" applyProtection="1">
      <alignment horizontal="left"/>
      <protection hidden="1"/>
    </xf>
    <xf numFmtId="0" fontId="1" fillId="2" borderId="6" xfId="0" applyFont="1" applyFill="1" applyBorder="1" applyAlignment="1" applyProtection="1">
      <alignment horizontal="left"/>
      <protection hidden="1"/>
    </xf>
    <xf numFmtId="0" fontId="1" fillId="2" borderId="7" xfId="0" applyFont="1" applyFill="1" applyBorder="1" applyAlignment="1" applyProtection="1">
      <alignment horizontal="left"/>
      <protection hidden="1"/>
    </xf>
    <xf numFmtId="0" fontId="1" fillId="2" borderId="8" xfId="0" applyFont="1" applyFill="1" applyBorder="1" applyAlignment="1" applyProtection="1">
      <alignment horizontal="left"/>
      <protection hidden="1"/>
    </xf>
    <xf numFmtId="0" fontId="1" fillId="2" borderId="1" xfId="0" applyFont="1" applyFill="1" applyBorder="1" applyAlignment="1" applyProtection="1">
      <alignment horizontal="left"/>
      <protection hidden="1"/>
    </xf>
    <xf numFmtId="0" fontId="1" fillId="2" borderId="9" xfId="0" applyFont="1" applyFill="1" applyBorder="1" applyAlignment="1" applyProtection="1">
      <alignment horizontal="left"/>
      <protection hidden="1"/>
    </xf>
    <xf numFmtId="0" fontId="1" fillId="2" borderId="2"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wrapText="1"/>
      <protection hidden="1"/>
    </xf>
    <xf numFmtId="0" fontId="1" fillId="2" borderId="27" xfId="0" applyFont="1" applyFill="1" applyBorder="1" applyAlignment="1" applyProtection="1">
      <alignment horizontal="center" vertical="center"/>
      <protection hidden="1"/>
    </xf>
    <xf numFmtId="0" fontId="1" fillId="2" borderId="29" xfId="0" applyFont="1" applyFill="1" applyBorder="1" applyAlignment="1" applyProtection="1">
      <alignment horizontal="center" vertical="center"/>
      <protection hidden="1"/>
    </xf>
    <xf numFmtId="9" fontId="8" fillId="5" borderId="18" xfId="2" applyFont="1" applyFill="1" applyBorder="1" applyAlignment="1" applyProtection="1">
      <alignment horizontal="center" vertical="center"/>
      <protection hidden="1"/>
    </xf>
    <xf numFmtId="9" fontId="8" fillId="5" borderId="20" xfId="2" applyFont="1" applyFill="1" applyBorder="1" applyAlignment="1" applyProtection="1">
      <alignment horizontal="center" vertical="center"/>
      <protection hidden="1"/>
    </xf>
    <xf numFmtId="9" fontId="8" fillId="5" borderId="25" xfId="2" applyFont="1" applyFill="1" applyBorder="1" applyAlignment="1" applyProtection="1">
      <alignment horizontal="center" vertical="center"/>
      <protection hidden="1"/>
    </xf>
    <xf numFmtId="9" fontId="8" fillId="5" borderId="36" xfId="2" applyFont="1" applyFill="1" applyBorder="1" applyAlignment="1" applyProtection="1">
      <alignment horizontal="center" vertical="center"/>
      <protection hidden="1"/>
    </xf>
    <xf numFmtId="0" fontId="1" fillId="2" borderId="27" xfId="0" applyFont="1" applyFill="1" applyBorder="1" applyAlignment="1" applyProtection="1">
      <alignment horizontal="center" vertical="center" wrapText="1"/>
      <protection hidden="1"/>
    </xf>
    <xf numFmtId="0" fontId="1" fillId="2" borderId="28" xfId="0" applyFont="1" applyFill="1" applyBorder="1" applyAlignment="1" applyProtection="1">
      <alignment horizontal="center" vertical="center" wrapText="1"/>
      <protection hidden="1"/>
    </xf>
    <xf numFmtId="0" fontId="1" fillId="2" borderId="29" xfId="0" applyFont="1" applyFill="1" applyBorder="1" applyAlignment="1" applyProtection="1">
      <alignment horizontal="center" vertical="center" wrapText="1"/>
      <protection hidden="1"/>
    </xf>
    <xf numFmtId="0" fontId="1" fillId="2" borderId="28" xfId="0" applyFont="1" applyFill="1" applyBorder="1" applyAlignment="1" applyProtection="1">
      <alignment horizontal="center" vertical="center"/>
      <protection hidden="1"/>
    </xf>
  </cellXfs>
  <cellStyles count="5">
    <cellStyle name="Comma" xfId="1" builtinId="3"/>
    <cellStyle name="Normal" xfId="0" builtinId="0"/>
    <cellStyle name="Normal 2" xfId="3" xr:uid="{C9E48121-4A2A-4E4C-9197-BE62A0E99C71}"/>
    <cellStyle name="Normal 4 2" xfId="4" xr:uid="{EDC0B818-A63F-4027-A4E7-854AF9E2AE0A}"/>
    <cellStyle name="Percent" xfId="2" builtinId="5"/>
  </cellStyles>
  <dxfs count="13">
    <dxf>
      <font>
        <b val="0"/>
        <i val="0"/>
        <strike val="0"/>
        <condense val="0"/>
        <extend val="0"/>
        <outline val="0"/>
        <shadow val="0"/>
        <u val="none"/>
        <vertAlign val="baseline"/>
        <sz val="11"/>
        <color theme="1"/>
        <name val="Calibri"/>
        <family val="2"/>
        <scheme val="minor"/>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left style="thin">
          <color auto="1"/>
        </left>
        <right style="thin">
          <color auto="1"/>
        </right>
        <bottom style="thin">
          <color auto="1"/>
        </bottom>
      </border>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D9D9D9"/>
      <color rgb="FF007298"/>
      <color rgb="FF279A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AU" b="1"/>
              <a:t>Energy Source Summary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explosion val="2"/>
          <c:dPt>
            <c:idx val="0"/>
            <c:bubble3D val="0"/>
            <c:spPr>
              <a:solidFill>
                <a:srgbClr val="279A1E"/>
              </a:solidFill>
              <a:ln w="19050">
                <a:solidFill>
                  <a:schemeClr val="lt1"/>
                </a:solidFill>
              </a:ln>
              <a:effectLst/>
            </c:spPr>
            <c:extLst>
              <c:ext xmlns:c16="http://schemas.microsoft.com/office/drawing/2014/chart" uri="{C3380CC4-5D6E-409C-BE32-E72D297353CC}">
                <c16:uniqueId val="{0000000A-289A-4E00-8C4B-4C06C32AE946}"/>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[0]!ChartNames</c:f>
              <c:strCache>
                <c:ptCount val="1"/>
                <c:pt idx="0">
                  <c:v>Renewable electricity</c:v>
                </c:pt>
              </c:strCache>
              <c:extLst xmlns:c15="http://schemas.microsoft.com/office/drawing/2012/chart"/>
            </c:strRef>
          </c:cat>
          <c:val>
            <c:numRef>
              <c:f>[0]!ChartValues</c:f>
              <c:numCache>
                <c:formatCode>0%</c:formatCode>
                <c:ptCount val="1"/>
                <c:pt idx="0">
                  <c:v>0</c:v>
                </c:pt>
              </c:numCache>
            </c:numRef>
          </c:val>
          <c:extLst>
            <c:ext xmlns:c16="http://schemas.microsoft.com/office/drawing/2014/chart" uri="{C3380CC4-5D6E-409C-BE32-E72D297353CC}">
              <c16:uniqueId val="{00000011-289A-4E00-8C4B-4C06C32AE94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8244112992031858"/>
          <c:y val="0.19761091648805493"/>
          <c:w val="0.29254329231796666"/>
          <c:h val="0.704704087457259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AU" b="1"/>
              <a:t>Renewable Energy Indicator</a:t>
            </a:r>
          </a:p>
        </c:rich>
      </c:tx>
      <c:overlay val="0"/>
      <c:spPr>
        <a:noFill/>
        <a:ln>
          <a:noFill/>
        </a:ln>
        <a:effectLst/>
      </c:spPr>
    </c:title>
    <c:autoTitleDeleted val="0"/>
    <c:plotArea>
      <c:layout/>
      <c:doughnut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2-7DFE-4D0F-AB75-53696A9C752E}"/>
              </c:ext>
            </c:extLst>
          </c:dPt>
          <c:dPt>
            <c:idx val="1"/>
            <c:bubble3D val="0"/>
            <c:spPr>
              <a:solidFill>
                <a:srgbClr val="007298"/>
              </a:solidFill>
              <a:ln w="19050">
                <a:solidFill>
                  <a:schemeClr val="lt1"/>
                </a:solidFill>
              </a:ln>
              <a:effectLst/>
            </c:spPr>
            <c:extLst>
              <c:ext xmlns:c16="http://schemas.microsoft.com/office/drawing/2014/chart" uri="{C3380CC4-5D6E-409C-BE32-E72D297353CC}">
                <c16:uniqueId val="{00000001-7DFE-4D0F-AB75-53696A9C752E}"/>
              </c:ext>
            </c:extLst>
          </c:dPt>
          <c:cat>
            <c:strRef>
              <c:f>'REI calculator'!$C$100:$C$101</c:f>
              <c:strCache>
                <c:ptCount val="2"/>
                <c:pt idx="0">
                  <c:v>Non-renewable energy</c:v>
                </c:pt>
                <c:pt idx="1">
                  <c:v>Renewable energy</c:v>
                </c:pt>
              </c:strCache>
            </c:strRef>
          </c:cat>
          <c:val>
            <c:numRef>
              <c:f>'REI calculator'!$E$100:$E$101</c:f>
              <c:numCache>
                <c:formatCode>0%</c:formatCode>
                <c:ptCount val="2"/>
                <c:pt idx="0">
                  <c:v>0</c:v>
                </c:pt>
                <c:pt idx="1">
                  <c:v>0</c:v>
                </c:pt>
              </c:numCache>
            </c:numRef>
          </c:val>
          <c:extLst>
            <c:ext xmlns:c16="http://schemas.microsoft.com/office/drawing/2014/chart" uri="{C3380CC4-5D6E-409C-BE32-E72D297353CC}">
              <c16:uniqueId val="{00000000-7DFE-4D0F-AB75-53696A9C752E}"/>
            </c:ext>
          </c:extLst>
        </c:ser>
        <c:dLbls>
          <c:showLegendKey val="0"/>
          <c:showVal val="0"/>
          <c:showCatName val="0"/>
          <c:showSerName val="0"/>
          <c:showPercent val="0"/>
          <c:showBubbleSize val="0"/>
          <c:showLeaderLines val="0"/>
        </c:dLbls>
        <c:firstSliceAng val="0"/>
        <c:holeSize val="88"/>
      </c:doughnutChart>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3</xdr:col>
      <xdr:colOff>561975</xdr:colOff>
      <xdr:row>1</xdr:row>
      <xdr:rowOff>76200</xdr:rowOff>
    </xdr:from>
    <xdr:ext cx="1978548" cy="646641"/>
    <xdr:pic>
      <xdr:nvPicPr>
        <xdr:cNvPr id="2" name="Picture 1">
          <a:extLst>
            <a:ext uri="{FF2B5EF4-FFF2-40B4-BE49-F238E27FC236}">
              <a16:creationId xmlns:a16="http://schemas.microsoft.com/office/drawing/2014/main" id="{9579A45C-BF6B-474E-A9F9-309F40F19E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2390775" y="266700"/>
          <a:ext cx="1978548" cy="646641"/>
        </a:xfrm>
        <a:prstGeom prst="rect">
          <a:avLst/>
        </a:prstGeom>
      </xdr:spPr>
    </xdr:pic>
    <xdr:clientData/>
  </xdr:oneCellAnchor>
  <xdr:twoCellAnchor>
    <xdr:from>
      <xdr:col>2</xdr:col>
      <xdr:colOff>28575</xdr:colOff>
      <xdr:row>7</xdr:row>
      <xdr:rowOff>923925</xdr:rowOff>
    </xdr:from>
    <xdr:to>
      <xdr:col>9</xdr:col>
      <xdr:colOff>0</xdr:colOff>
      <xdr:row>7</xdr:row>
      <xdr:rowOff>942975</xdr:rowOff>
    </xdr:to>
    <xdr:cxnSp macro="">
      <xdr:nvCxnSpPr>
        <xdr:cNvPr id="4" name="Straight Connector 3">
          <a:extLst>
            <a:ext uri="{FF2B5EF4-FFF2-40B4-BE49-F238E27FC236}">
              <a16:creationId xmlns:a16="http://schemas.microsoft.com/office/drawing/2014/main" id="{37333972-6AA5-465D-AB9D-7DAA504C65E4}"/>
            </a:ext>
          </a:extLst>
        </xdr:cNvPr>
        <xdr:cNvCxnSpPr/>
      </xdr:nvCxnSpPr>
      <xdr:spPr>
        <a:xfrm>
          <a:off x="1247775" y="2638425"/>
          <a:ext cx="7086600" cy="19050"/>
        </a:xfrm>
        <a:prstGeom prst="line">
          <a:avLst/>
        </a:prstGeom>
        <a:ln w="3175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1</xdr:row>
      <xdr:rowOff>0</xdr:rowOff>
    </xdr:from>
    <xdr:ext cx="2209800" cy="1561980"/>
    <xdr:pic>
      <xdr:nvPicPr>
        <xdr:cNvPr id="5" name="Picture 4">
          <a:extLst>
            <a:ext uri="{FF2B5EF4-FFF2-40B4-BE49-F238E27FC236}">
              <a16:creationId xmlns:a16="http://schemas.microsoft.com/office/drawing/2014/main" id="{43FB86FB-E0AF-4828-8DE4-705CF540A97D}"/>
            </a:ext>
          </a:extLst>
        </xdr:cNvPr>
        <xdr:cNvPicPr>
          <a:picLocks noChangeAspect="1"/>
        </xdr:cNvPicPr>
      </xdr:nvPicPr>
      <xdr:blipFill>
        <a:blip xmlns:r="http://schemas.openxmlformats.org/officeDocument/2006/relationships" r:embed="rId2"/>
        <a:stretch>
          <a:fillRect/>
        </a:stretch>
      </xdr:blipFill>
      <xdr:spPr>
        <a:xfrm>
          <a:off x="647700" y="180975"/>
          <a:ext cx="2209800" cy="156198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561975</xdr:colOff>
      <xdr:row>1</xdr:row>
      <xdr:rowOff>76200</xdr:rowOff>
    </xdr:from>
    <xdr:ext cx="1978548" cy="646641"/>
    <xdr:pic>
      <xdr:nvPicPr>
        <xdr:cNvPr id="3" name="Picture 2">
          <a:extLst>
            <a:ext uri="{FF2B5EF4-FFF2-40B4-BE49-F238E27FC236}">
              <a16:creationId xmlns:a16="http://schemas.microsoft.com/office/drawing/2014/main" id="{DC175760-A7BF-46AE-8550-07D36F420CB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2904067" y="257175"/>
          <a:ext cx="1978548" cy="646641"/>
        </a:xfrm>
        <a:prstGeom prst="rect">
          <a:avLst/>
        </a:prstGeom>
      </xdr:spPr>
    </xdr:pic>
    <xdr:clientData/>
  </xdr:oneCellAnchor>
  <xdr:twoCellAnchor>
    <xdr:from>
      <xdr:col>0</xdr:col>
      <xdr:colOff>590550</xdr:colOff>
      <xdr:row>7</xdr:row>
      <xdr:rowOff>933450</xdr:rowOff>
    </xdr:from>
    <xdr:to>
      <xdr:col>8</xdr:col>
      <xdr:colOff>600075</xdr:colOff>
      <xdr:row>7</xdr:row>
      <xdr:rowOff>933450</xdr:rowOff>
    </xdr:to>
    <xdr:cxnSp macro="">
      <xdr:nvCxnSpPr>
        <xdr:cNvPr id="4" name="Straight Connector 3">
          <a:extLst>
            <a:ext uri="{FF2B5EF4-FFF2-40B4-BE49-F238E27FC236}">
              <a16:creationId xmlns:a16="http://schemas.microsoft.com/office/drawing/2014/main" id="{D8E0C81F-A180-4602-9758-94B5F9612617}"/>
            </a:ext>
          </a:extLst>
        </xdr:cNvPr>
        <xdr:cNvCxnSpPr/>
      </xdr:nvCxnSpPr>
      <xdr:spPr>
        <a:xfrm>
          <a:off x="590550" y="3219450"/>
          <a:ext cx="9991725" cy="0"/>
        </a:xfrm>
        <a:prstGeom prst="line">
          <a:avLst/>
        </a:prstGeom>
        <a:ln w="3175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1</xdr:row>
      <xdr:rowOff>0</xdr:rowOff>
    </xdr:from>
    <xdr:ext cx="2209800" cy="1561980"/>
    <xdr:pic>
      <xdr:nvPicPr>
        <xdr:cNvPr id="5" name="Picture 4">
          <a:extLst>
            <a:ext uri="{FF2B5EF4-FFF2-40B4-BE49-F238E27FC236}">
              <a16:creationId xmlns:a16="http://schemas.microsoft.com/office/drawing/2014/main" id="{EFE0CA14-C889-4FD2-B7EB-6B732F9ADE51}"/>
            </a:ext>
          </a:extLst>
        </xdr:cNvPr>
        <xdr:cNvPicPr>
          <a:picLocks noChangeAspect="1"/>
        </xdr:cNvPicPr>
      </xdr:nvPicPr>
      <xdr:blipFill>
        <a:blip xmlns:r="http://schemas.openxmlformats.org/officeDocument/2006/relationships" r:embed="rId2"/>
        <a:stretch>
          <a:fillRect/>
        </a:stretch>
      </xdr:blipFill>
      <xdr:spPr>
        <a:xfrm>
          <a:off x="647700" y="180975"/>
          <a:ext cx="2209800" cy="1561980"/>
        </a:xfrm>
        <a:prstGeom prst="rect">
          <a:avLst/>
        </a:prstGeom>
      </xdr:spPr>
    </xdr:pic>
    <xdr:clientData/>
  </xdr:oneCellAnchor>
  <xdr:twoCellAnchor>
    <xdr:from>
      <xdr:col>1</xdr:col>
      <xdr:colOff>115358</xdr:colOff>
      <xdr:row>127</xdr:row>
      <xdr:rowOff>134409</xdr:rowOff>
    </xdr:from>
    <xdr:to>
      <xdr:col>5</xdr:col>
      <xdr:colOff>55036</xdr:colOff>
      <xdr:row>143</xdr:row>
      <xdr:rowOff>17463</xdr:rowOff>
    </xdr:to>
    <xdr:graphicFrame macro="">
      <xdr:nvGraphicFramePr>
        <xdr:cNvPr id="10" name="Chart 9">
          <a:extLst>
            <a:ext uri="{FF2B5EF4-FFF2-40B4-BE49-F238E27FC236}">
              <a16:creationId xmlns:a16="http://schemas.microsoft.com/office/drawing/2014/main" id="{1338366F-0874-43BB-B273-3996F0B71F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122767</xdr:colOff>
      <xdr:row>111</xdr:row>
      <xdr:rowOff>131762</xdr:rowOff>
    </xdr:from>
    <xdr:to>
      <xdr:col>3</xdr:col>
      <xdr:colOff>133351</xdr:colOff>
      <xdr:row>126</xdr:row>
      <xdr:rowOff>153987</xdr:rowOff>
    </xdr:to>
    <xdr:graphicFrame macro="">
      <xdr:nvGraphicFramePr>
        <xdr:cNvPr id="6" name="Chart 5">
          <a:extLst>
            <a:ext uri="{FF2B5EF4-FFF2-40B4-BE49-F238E27FC236}">
              <a16:creationId xmlns:a16="http://schemas.microsoft.com/office/drawing/2014/main" id="{3B27A31E-7E1E-31E9-19EF-DB77CA3201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1140886</xdr:colOff>
      <xdr:row>117</xdr:row>
      <xdr:rowOff>27519</xdr:rowOff>
    </xdr:from>
    <xdr:to>
      <xdr:col>2</xdr:col>
      <xdr:colOff>2115605</xdr:colOff>
      <xdr:row>119</xdr:row>
      <xdr:rowOff>161922</xdr:rowOff>
    </xdr:to>
    <xdr:sp macro="" textlink="D90">
      <xdr:nvSpPr>
        <xdr:cNvPr id="2" name="TextBox 1">
          <a:extLst>
            <a:ext uri="{FF2B5EF4-FFF2-40B4-BE49-F238E27FC236}">
              <a16:creationId xmlns:a16="http://schemas.microsoft.com/office/drawing/2014/main" id="{9922BCA9-3EAF-1125-493C-C92AE438DC40}"/>
            </a:ext>
          </a:extLst>
        </xdr:cNvPr>
        <xdr:cNvSpPr txBox="1"/>
      </xdr:nvSpPr>
      <xdr:spPr>
        <a:xfrm>
          <a:off x="3064936" y="18201219"/>
          <a:ext cx="974719" cy="496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4C2ACF7-3B58-4F57-95D4-91205E00604E}" type="TxLink">
            <a:rPr lang="en-US" sz="2400" b="1" i="0" u="none" strike="noStrike">
              <a:solidFill>
                <a:schemeClr val="accent3">
                  <a:lumMod val="50000"/>
                </a:schemeClr>
              </a:solidFill>
              <a:latin typeface="Gotham Rounded Medium" pitchFamily="50" charset="0"/>
              <a:cs typeface="Calibri"/>
            </a:rPr>
            <a:pPr/>
            <a:t> </a:t>
          </a:fld>
          <a:endParaRPr lang="en-AU" sz="2400">
            <a:solidFill>
              <a:schemeClr val="accent3">
                <a:lumMod val="50000"/>
              </a:schemeClr>
            </a:solidFill>
            <a:latin typeface="Gotham Rounded Medium" pitchFamily="50" charset="0"/>
          </a:endParaRPr>
        </a:p>
      </xdr:txBody>
    </xdr:sp>
    <xdr:clientData/>
  </xdr:twoCellAnchor>
  <xdr:twoCellAnchor>
    <xdr:from>
      <xdr:col>2</xdr:col>
      <xdr:colOff>884766</xdr:colOff>
      <xdr:row>120</xdr:row>
      <xdr:rowOff>84667</xdr:rowOff>
    </xdr:from>
    <xdr:to>
      <xdr:col>2</xdr:col>
      <xdr:colOff>2058458</xdr:colOff>
      <xdr:row>123</xdr:row>
      <xdr:rowOff>95252</xdr:rowOff>
    </xdr:to>
    <xdr:sp macro="" textlink="">
      <xdr:nvSpPr>
        <xdr:cNvPr id="7" name="TextBox 6">
          <a:extLst>
            <a:ext uri="{FF2B5EF4-FFF2-40B4-BE49-F238E27FC236}">
              <a16:creationId xmlns:a16="http://schemas.microsoft.com/office/drawing/2014/main" id="{3A8742DC-501D-2C0F-AC14-5C52EE724AF3}"/>
            </a:ext>
          </a:extLst>
        </xdr:cNvPr>
        <xdr:cNvSpPr txBox="1"/>
      </xdr:nvSpPr>
      <xdr:spPr>
        <a:xfrm>
          <a:off x="2808816" y="24811567"/>
          <a:ext cx="1173692" cy="553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300" b="0">
              <a:solidFill>
                <a:schemeClr val="accent3">
                  <a:lumMod val="50000"/>
                </a:schemeClr>
              </a:solidFill>
              <a:latin typeface="Gotham Rounded Book" pitchFamily="50" charset="0"/>
            </a:rPr>
            <a:t>Renewable</a:t>
          </a:r>
          <a:r>
            <a:rPr lang="en-AU" sz="1300" b="0">
              <a:latin typeface="Gotham Rounded Book" pitchFamily="50" charset="0"/>
            </a:rPr>
            <a:t> </a:t>
          </a:r>
          <a:r>
            <a:rPr lang="en-AU" sz="1300" b="0">
              <a:solidFill>
                <a:schemeClr val="accent3">
                  <a:lumMod val="50000"/>
                </a:schemeClr>
              </a:solidFill>
              <a:latin typeface="Gotham Rounded Book" pitchFamily="50" charset="0"/>
            </a:rPr>
            <a:t>energy</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0.35319</cdr:x>
      <cdr:y>0.61629</cdr:y>
    </cdr:from>
    <cdr:to>
      <cdr:x>0.62318</cdr:x>
      <cdr:y>0.81482</cdr:y>
    </cdr:to>
    <cdr:sp macro="" textlink="">
      <cdr:nvSpPr>
        <cdr:cNvPr id="4" name="TextBox 3">
          <a:extLst xmlns:a="http://schemas.openxmlformats.org/drawingml/2006/main">
            <a:ext uri="{FF2B5EF4-FFF2-40B4-BE49-F238E27FC236}">
              <a16:creationId xmlns:a16="http://schemas.microsoft.com/office/drawing/2014/main" id="{E8CEB21E-03A1-9C31-45D3-0203D17D3045}"/>
            </a:ext>
          </a:extLst>
        </cdr:cNvPr>
        <cdr:cNvSpPr txBox="1"/>
      </cdr:nvSpPr>
      <cdr:spPr>
        <a:xfrm xmlns:a="http://schemas.openxmlformats.org/drawingml/2006/main">
          <a:off x="1819275" y="1685396"/>
          <a:ext cx="1390650" cy="54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8668B9-F869-455C-981D-AF601C98D615}" name="tbl_RPP_RET" displayName="tbl_RPP_RET" ref="A16:E17" totalsRowShown="0" dataDxfId="12">
  <autoFilter ref="A16:E17" xr:uid="{AA8668B9-F869-455C-981D-AF601C98D615}"/>
  <tableColumns count="5">
    <tableColumn id="1" xr3:uid="{3EB4ADE4-F14D-40F5-9AA6-72A27CB05B46}" name="Yr 2021" dataDxfId="11"/>
    <tableColumn id="2" xr3:uid="{5631B9DE-EE6B-46C5-9687-FBFD513BB48A}" name="Yr 2022" dataDxfId="10"/>
    <tableColumn id="5" xr3:uid="{BC5A059B-EA14-3045-963C-5B9882F25F8E}" name="Yr 2023" dataDxfId="9"/>
    <tableColumn id="3" xr3:uid="{EE724CD2-24BC-406A-8A8B-658777CA96CD}" name="Yr 2024" dataDxfId="8"/>
    <tableColumn id="4" xr3:uid="{B6D70CE1-8826-A649-9D63-10FE4CE1AD7D}" name="Yr 2025"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097A9F2-1766-46F8-A5AA-A2AF4B31818D}" name="tbl_State_Renewables" displayName="tbl_State_Renewables" ref="A4:F12" totalsRowShown="0" tableBorderDxfId="6">
  <autoFilter ref="A4:F12" xr:uid="{3097A9F2-1766-46F8-A5AA-A2AF4B31818D}"/>
  <tableColumns count="6">
    <tableColumn id="1" xr3:uid="{E98D87DB-6A86-493C-B569-F45239C57770}" name="State" dataDxfId="5" dataCellStyle="Normal 2"/>
    <tableColumn id="2" xr3:uid="{5136E224-58EF-418D-AA4A-063DD965BDFF}" name="Yr 2021" dataDxfId="4"/>
    <tableColumn id="3" xr3:uid="{EEA6075E-7CD6-4353-857D-6C4E58068D92}" name="Yr 2022" dataDxfId="3">
      <calculatedColumnFormula>IF(B5=0, B5, B5-$A$17)</calculatedColumnFormula>
    </tableColumn>
    <tableColumn id="4" xr3:uid="{EDC84FCC-3CEC-455E-8499-26D57742EA5B}" name="Yr 2023" dataDxfId="2"/>
    <tableColumn id="5" xr3:uid="{132281CA-3A98-491E-8280-0AFD86393790}" name="Yr 2024" dataDxfId="1" dataCellStyle="Percent"/>
    <tableColumn id="6" xr3:uid="{FC1FB271-2260-4137-ACF6-60AC6A969EFB}" name="Yr 2025" dataDxfId="0" dataCellStyle="Percent"/>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9683E-CE86-498A-8CBF-23F114121FF4}">
  <dimension ref="A1:Q37"/>
  <sheetViews>
    <sheetView zoomScale="70" zoomScaleNormal="70" workbookViewId="0">
      <selection activeCell="A7" sqref="A7"/>
    </sheetView>
  </sheetViews>
  <sheetFormatPr defaultColWidth="8.77734375" defaultRowHeight="14.4" x14ac:dyDescent="0.3"/>
  <cols>
    <col min="1" max="1" width="35.21875" style="143" customWidth="1"/>
    <col min="2" max="2" width="11" style="143" customWidth="1"/>
    <col min="3" max="3" width="179.21875" customWidth="1"/>
    <col min="4" max="4" width="26.88671875" customWidth="1"/>
    <col min="5" max="5" width="18.109375" customWidth="1"/>
    <col min="6" max="6" width="24.33203125" customWidth="1"/>
    <col min="7" max="7" width="39" customWidth="1"/>
  </cols>
  <sheetData>
    <row r="1" spans="1:17" ht="25.05" customHeight="1" thickBot="1" x14ac:dyDescent="0.35">
      <c r="C1" s="152"/>
      <c r="D1" s="152"/>
      <c r="E1" s="152"/>
      <c r="F1" s="152"/>
      <c r="G1" s="152"/>
      <c r="H1" s="151"/>
      <c r="I1" s="151"/>
      <c r="J1" s="151"/>
      <c r="K1" s="151"/>
      <c r="L1" s="151"/>
      <c r="M1" s="151"/>
      <c r="N1" s="151"/>
      <c r="O1" s="151"/>
      <c r="P1" s="151"/>
      <c r="Q1" s="151"/>
    </row>
    <row r="2" spans="1:17" ht="51.45" customHeight="1" thickTop="1" thickBot="1" x14ac:dyDescent="0.35">
      <c r="A2" s="148" t="s">
        <v>111</v>
      </c>
      <c r="B2" s="148" t="s">
        <v>3</v>
      </c>
      <c r="C2" s="150" t="s">
        <v>132</v>
      </c>
      <c r="D2" s="149" t="s">
        <v>133</v>
      </c>
      <c r="E2" s="149" t="s">
        <v>134</v>
      </c>
      <c r="F2" s="149" t="s">
        <v>135</v>
      </c>
      <c r="G2" s="148" t="s">
        <v>136</v>
      </c>
      <c r="H2" s="147"/>
      <c r="I2" s="147"/>
      <c r="J2" s="147"/>
      <c r="K2" s="147"/>
      <c r="L2" s="147"/>
      <c r="M2" s="147"/>
      <c r="N2" s="147"/>
      <c r="O2" s="147"/>
      <c r="P2" s="147"/>
      <c r="Q2" s="147"/>
    </row>
    <row r="3" spans="1:17" ht="25.05" customHeight="1" thickTop="1" x14ac:dyDescent="0.3">
      <c r="A3" s="144">
        <v>44958</v>
      </c>
      <c r="B3" s="145">
        <v>1</v>
      </c>
      <c r="C3" s="143"/>
      <c r="D3" s="143"/>
      <c r="E3" s="143"/>
      <c r="F3" s="143"/>
      <c r="G3" s="143"/>
    </row>
    <row r="4" spans="1:17" ht="25.05" customHeight="1" x14ac:dyDescent="0.3">
      <c r="A4" s="144">
        <v>45042</v>
      </c>
      <c r="B4" s="143">
        <v>1.1000000000000001</v>
      </c>
      <c r="C4" s="143" t="s">
        <v>112</v>
      </c>
      <c r="D4" s="143" t="s">
        <v>137</v>
      </c>
      <c r="E4" s="143"/>
      <c r="F4" s="143"/>
      <c r="G4" s="143"/>
    </row>
    <row r="5" spans="1:17" ht="25.05" customHeight="1" x14ac:dyDescent="0.3">
      <c r="A5" s="144">
        <v>45454</v>
      </c>
      <c r="B5" s="143">
        <v>2</v>
      </c>
      <c r="C5" s="146" t="s">
        <v>131</v>
      </c>
      <c r="D5" s="143" t="s">
        <v>138</v>
      </c>
      <c r="E5" s="143" t="s">
        <v>130</v>
      </c>
      <c r="F5" s="143" t="s">
        <v>139</v>
      </c>
      <c r="G5" s="143"/>
    </row>
    <row r="6" spans="1:17" ht="25.05" customHeight="1" x14ac:dyDescent="0.3">
      <c r="A6" s="144">
        <v>45762</v>
      </c>
      <c r="B6" s="143">
        <v>3</v>
      </c>
      <c r="C6" s="146" t="s">
        <v>141</v>
      </c>
      <c r="D6" s="143" t="s">
        <v>142</v>
      </c>
      <c r="E6" s="143" t="s">
        <v>142</v>
      </c>
      <c r="F6" s="143" t="s">
        <v>139</v>
      </c>
      <c r="G6" s="143"/>
    </row>
    <row r="7" spans="1:17" ht="25.05" customHeight="1" x14ac:dyDescent="0.3">
      <c r="A7" s="144"/>
      <c r="C7" s="143"/>
      <c r="D7" s="143"/>
      <c r="E7" s="143"/>
      <c r="F7" s="143"/>
      <c r="G7" s="143"/>
    </row>
    <row r="8" spans="1:17" ht="25.05" customHeight="1" x14ac:dyDescent="0.3">
      <c r="A8" s="144"/>
      <c r="C8" s="143"/>
      <c r="D8" s="143"/>
      <c r="E8" s="143"/>
      <c r="F8" s="143"/>
      <c r="G8" s="143"/>
    </row>
    <row r="9" spans="1:17" ht="25.05" customHeight="1" x14ac:dyDescent="0.3">
      <c r="A9" s="144"/>
      <c r="C9" s="143"/>
      <c r="D9" s="143"/>
      <c r="E9" s="143"/>
      <c r="F9" s="143"/>
      <c r="G9" s="143"/>
    </row>
    <row r="10" spans="1:17" ht="25.05" customHeight="1" x14ac:dyDescent="0.3">
      <c r="A10" s="144"/>
      <c r="C10" s="143"/>
      <c r="D10" s="143"/>
      <c r="E10" s="143"/>
      <c r="F10" s="143"/>
      <c r="G10" s="143"/>
    </row>
    <row r="11" spans="1:17" ht="25.05" customHeight="1" x14ac:dyDescent="0.3">
      <c r="A11" s="144"/>
      <c r="C11" s="143"/>
      <c r="D11" s="143"/>
      <c r="E11" s="143"/>
      <c r="F11" s="143"/>
      <c r="G11" s="143"/>
    </row>
    <row r="12" spans="1:17" ht="25.05" customHeight="1" x14ac:dyDescent="0.3">
      <c r="A12" s="144"/>
      <c r="C12" s="143"/>
      <c r="D12" s="143"/>
      <c r="E12" s="143"/>
      <c r="F12" s="143"/>
      <c r="G12" s="143"/>
    </row>
    <row r="13" spans="1:17" ht="25.05" customHeight="1" x14ac:dyDescent="0.3">
      <c r="C13" s="143"/>
      <c r="D13" s="143"/>
      <c r="E13" s="143"/>
      <c r="F13" s="143"/>
      <c r="G13" s="143"/>
    </row>
    <row r="14" spans="1:17" ht="25.05" customHeight="1" x14ac:dyDescent="0.3">
      <c r="C14" s="143"/>
      <c r="D14" s="143"/>
      <c r="E14" s="143"/>
      <c r="F14" s="143"/>
      <c r="G14" s="143"/>
    </row>
    <row r="15" spans="1:17" ht="25.05" customHeight="1" x14ac:dyDescent="0.3">
      <c r="C15" s="143"/>
      <c r="D15" s="143"/>
      <c r="E15" s="143"/>
      <c r="F15" s="143"/>
      <c r="G15" s="143"/>
    </row>
    <row r="16" spans="1:17" ht="25.05" customHeight="1" x14ac:dyDescent="0.3">
      <c r="C16" s="143"/>
      <c r="D16" s="143"/>
      <c r="E16" s="143"/>
      <c r="F16" s="143"/>
      <c r="G16" s="143"/>
    </row>
    <row r="17" spans="3:7" ht="25.05" customHeight="1" x14ac:dyDescent="0.3">
      <c r="C17" s="143"/>
      <c r="D17" s="143"/>
      <c r="E17" s="143"/>
      <c r="F17" s="143"/>
      <c r="G17" s="143"/>
    </row>
    <row r="18" spans="3:7" ht="25.05" customHeight="1" x14ac:dyDescent="0.3">
      <c r="C18" s="143"/>
      <c r="D18" s="143"/>
      <c r="E18" s="143"/>
      <c r="F18" s="143"/>
      <c r="G18" s="143"/>
    </row>
    <row r="19" spans="3:7" ht="25.05" customHeight="1" x14ac:dyDescent="0.3">
      <c r="C19" s="143"/>
      <c r="D19" s="143"/>
      <c r="E19" s="143"/>
      <c r="F19" s="143"/>
      <c r="G19" s="143"/>
    </row>
    <row r="20" spans="3:7" ht="25.05" customHeight="1" x14ac:dyDescent="0.3">
      <c r="C20" s="143"/>
      <c r="D20" s="143"/>
      <c r="E20" s="143"/>
      <c r="F20" s="143"/>
      <c r="G20" s="143"/>
    </row>
    <row r="21" spans="3:7" ht="25.05" customHeight="1" x14ac:dyDescent="0.3">
      <c r="C21" s="143"/>
      <c r="D21" s="143"/>
      <c r="E21" s="143"/>
      <c r="F21" s="143"/>
      <c r="G21" s="143"/>
    </row>
    <row r="22" spans="3:7" ht="25.05" customHeight="1" x14ac:dyDescent="0.3">
      <c r="C22" s="143"/>
      <c r="D22" s="143"/>
      <c r="E22" s="143"/>
      <c r="F22" s="143"/>
      <c r="G22" s="143"/>
    </row>
    <row r="23" spans="3:7" ht="25.05" customHeight="1" x14ac:dyDescent="0.3">
      <c r="C23" s="143"/>
      <c r="D23" s="143"/>
      <c r="E23" s="143"/>
      <c r="F23" s="143"/>
      <c r="G23" s="143"/>
    </row>
    <row r="24" spans="3:7" ht="25.05" customHeight="1" x14ac:dyDescent="0.3">
      <c r="C24" s="143"/>
      <c r="D24" s="143"/>
      <c r="E24" s="143"/>
      <c r="F24" s="143"/>
      <c r="G24" s="143"/>
    </row>
    <row r="25" spans="3:7" ht="25.05" customHeight="1" x14ac:dyDescent="0.3">
      <c r="C25" s="143"/>
      <c r="D25" s="143"/>
      <c r="E25" s="143"/>
      <c r="F25" s="143"/>
      <c r="G25" s="143"/>
    </row>
    <row r="26" spans="3:7" ht="25.05" customHeight="1" x14ac:dyDescent="0.3">
      <c r="C26" s="143"/>
      <c r="D26" s="143"/>
      <c r="E26" s="143"/>
      <c r="F26" s="143"/>
      <c r="G26" s="143"/>
    </row>
    <row r="27" spans="3:7" ht="25.05" customHeight="1" x14ac:dyDescent="0.3">
      <c r="C27" s="143"/>
      <c r="D27" s="143"/>
      <c r="E27" s="143"/>
      <c r="F27" s="143"/>
      <c r="G27" s="143"/>
    </row>
    <row r="28" spans="3:7" ht="25.05" customHeight="1" x14ac:dyDescent="0.3">
      <c r="C28" s="143"/>
      <c r="D28" s="143"/>
      <c r="E28" s="143"/>
      <c r="F28" s="143"/>
      <c r="G28" s="143"/>
    </row>
    <row r="29" spans="3:7" x14ac:dyDescent="0.3">
      <c r="C29" s="143"/>
      <c r="D29" s="143"/>
      <c r="E29" s="143"/>
      <c r="F29" s="143"/>
      <c r="G29" s="143"/>
    </row>
    <row r="30" spans="3:7" x14ac:dyDescent="0.3">
      <c r="C30" s="143"/>
      <c r="D30" s="143"/>
      <c r="E30" s="143"/>
      <c r="F30" s="143"/>
      <c r="G30" s="143"/>
    </row>
    <row r="31" spans="3:7" x14ac:dyDescent="0.3">
      <c r="C31" s="143"/>
      <c r="D31" s="143"/>
      <c r="E31" s="143"/>
      <c r="F31" s="143"/>
      <c r="G31" s="143"/>
    </row>
    <row r="32" spans="3:7" x14ac:dyDescent="0.3">
      <c r="C32" s="143"/>
      <c r="D32" s="143"/>
      <c r="E32" s="143"/>
      <c r="F32" s="143"/>
      <c r="G32" s="143"/>
    </row>
    <row r="33" spans="3:7" x14ac:dyDescent="0.3">
      <c r="C33" s="143"/>
      <c r="D33" s="143"/>
      <c r="E33" s="143"/>
      <c r="F33" s="143"/>
      <c r="G33" s="143"/>
    </row>
    <row r="34" spans="3:7" x14ac:dyDescent="0.3">
      <c r="C34" s="143"/>
      <c r="D34" s="143"/>
      <c r="E34" s="143"/>
      <c r="F34" s="143"/>
      <c r="G34" s="143"/>
    </row>
    <row r="35" spans="3:7" x14ac:dyDescent="0.3">
      <c r="C35" s="143"/>
      <c r="D35" s="143"/>
      <c r="E35" s="143"/>
      <c r="F35" s="143"/>
      <c r="G35" s="143"/>
    </row>
    <row r="36" spans="3:7" x14ac:dyDescent="0.3">
      <c r="C36" s="143"/>
      <c r="D36" s="143"/>
      <c r="E36" s="143"/>
      <c r="F36" s="143"/>
      <c r="G36" s="143"/>
    </row>
    <row r="37" spans="3:7" x14ac:dyDescent="0.3">
      <c r="C37" s="143"/>
      <c r="D37" s="143"/>
      <c r="E37" s="143"/>
      <c r="F37" s="143"/>
      <c r="G37" s="143"/>
    </row>
  </sheetData>
  <mergeCells count="1">
    <mergeCell ref="C1:G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A1174-4B6E-4C4C-94EF-5828CEB687E7}">
  <sheetPr>
    <tabColor rgb="FFFF0000"/>
  </sheetPr>
  <dimension ref="A1:M61"/>
  <sheetViews>
    <sheetView tabSelected="1" workbookViewId="0">
      <selection activeCell="G10" sqref="G10"/>
    </sheetView>
  </sheetViews>
  <sheetFormatPr defaultColWidth="8.77734375" defaultRowHeight="14.4" x14ac:dyDescent="0.3"/>
  <cols>
    <col min="3" max="3" width="16.44140625" customWidth="1"/>
    <col min="4" max="4" width="6" customWidth="1"/>
    <col min="5" max="5" width="2.6640625" customWidth="1"/>
    <col min="6" max="6" width="31.33203125" customWidth="1"/>
    <col min="7" max="7" width="32" customWidth="1"/>
  </cols>
  <sheetData>
    <row r="1" spans="1:13" x14ac:dyDescent="0.3">
      <c r="A1" s="3"/>
      <c r="B1" s="3"/>
      <c r="C1" s="3"/>
      <c r="D1" s="3"/>
      <c r="E1" s="3"/>
      <c r="F1" s="3"/>
      <c r="G1" s="3"/>
      <c r="H1" s="3"/>
      <c r="I1" s="3"/>
      <c r="J1" s="3"/>
      <c r="K1" s="3"/>
      <c r="L1" s="3"/>
      <c r="M1" s="3"/>
    </row>
    <row r="2" spans="1:13" x14ac:dyDescent="0.3">
      <c r="A2" s="3"/>
      <c r="B2" s="3"/>
      <c r="C2" s="3"/>
      <c r="D2" s="3"/>
      <c r="E2" s="3"/>
      <c r="F2" s="3"/>
      <c r="G2" s="3"/>
      <c r="H2" s="3"/>
      <c r="I2" s="3"/>
      <c r="J2" s="3"/>
      <c r="K2" s="3"/>
      <c r="L2" s="3"/>
      <c r="M2" s="3"/>
    </row>
    <row r="3" spans="1:13" x14ac:dyDescent="0.3">
      <c r="A3" s="3"/>
      <c r="B3" s="3"/>
      <c r="C3" s="3"/>
      <c r="D3" s="3"/>
      <c r="E3" s="3"/>
      <c r="F3" s="3"/>
      <c r="G3" s="3"/>
      <c r="H3" s="3"/>
      <c r="I3" s="3"/>
      <c r="J3" s="3"/>
      <c r="K3" s="3"/>
      <c r="L3" s="3"/>
      <c r="M3" s="3"/>
    </row>
    <row r="4" spans="1:13" x14ac:dyDescent="0.3">
      <c r="A4" s="3"/>
      <c r="B4" s="3"/>
      <c r="C4" s="3"/>
      <c r="D4" s="3"/>
      <c r="E4" s="3"/>
      <c r="F4" s="3"/>
      <c r="G4" s="3"/>
      <c r="H4" s="3"/>
      <c r="I4" s="3"/>
      <c r="J4" s="3"/>
      <c r="K4" s="3"/>
      <c r="L4" s="3"/>
      <c r="M4" s="3"/>
    </row>
    <row r="5" spans="1:13" x14ac:dyDescent="0.3">
      <c r="A5" s="3"/>
      <c r="B5" s="3"/>
      <c r="C5" s="3"/>
      <c r="D5" s="3"/>
      <c r="E5" s="3"/>
      <c r="F5" s="3"/>
      <c r="G5" s="3"/>
      <c r="H5" s="3"/>
      <c r="I5" s="3"/>
      <c r="J5" s="3"/>
      <c r="K5" s="3"/>
      <c r="L5" s="3"/>
      <c r="M5" s="3"/>
    </row>
    <row r="6" spans="1:13" x14ac:dyDescent="0.3">
      <c r="A6" s="3"/>
      <c r="B6" s="3"/>
      <c r="C6" s="3"/>
      <c r="D6" s="3"/>
      <c r="E6" s="3"/>
      <c r="F6" s="3"/>
      <c r="G6" s="3"/>
      <c r="H6" s="3"/>
      <c r="I6" s="3"/>
      <c r="J6" s="3"/>
      <c r="K6" s="3"/>
      <c r="L6" s="3"/>
      <c r="M6" s="3"/>
    </row>
    <row r="7" spans="1:13" ht="30.6" x14ac:dyDescent="0.3">
      <c r="A7" s="4"/>
      <c r="B7" s="4"/>
      <c r="C7" s="4"/>
      <c r="D7" s="4"/>
      <c r="E7" s="4"/>
      <c r="F7" s="5" t="s">
        <v>0</v>
      </c>
      <c r="G7" s="5" t="s">
        <v>1</v>
      </c>
      <c r="H7" s="5"/>
      <c r="I7" s="5"/>
      <c r="J7" s="3"/>
      <c r="K7" s="3"/>
      <c r="L7" s="3"/>
      <c r="M7" s="3"/>
    </row>
    <row r="8" spans="1:13" ht="82.5" customHeight="1" x14ac:dyDescent="0.3">
      <c r="A8" s="3"/>
      <c r="B8" s="3"/>
      <c r="C8" s="153" t="s">
        <v>2</v>
      </c>
      <c r="D8" s="153"/>
      <c r="E8" s="153"/>
      <c r="F8" s="153"/>
      <c r="G8" s="153"/>
      <c r="H8" s="3"/>
      <c r="I8" s="3"/>
      <c r="J8" s="3"/>
      <c r="K8" s="3"/>
      <c r="L8" s="3"/>
      <c r="M8" s="3"/>
    </row>
    <row r="9" spans="1:13" x14ac:dyDescent="0.3">
      <c r="A9" s="3"/>
      <c r="B9" s="3"/>
      <c r="C9" s="9" t="s">
        <v>3</v>
      </c>
      <c r="D9" s="10">
        <v>3</v>
      </c>
      <c r="E9" s="6"/>
      <c r="F9" s="8" t="s">
        <v>4</v>
      </c>
      <c r="G9" s="7">
        <v>45762</v>
      </c>
      <c r="H9" s="5"/>
      <c r="I9" s="5"/>
      <c r="J9" s="3"/>
      <c r="K9" s="3"/>
      <c r="L9" s="3"/>
      <c r="M9" s="3"/>
    </row>
    <row r="10" spans="1:13" x14ac:dyDescent="0.3">
      <c r="A10" s="3"/>
      <c r="B10" s="3"/>
      <c r="C10" s="3"/>
      <c r="D10" s="3"/>
      <c r="E10" s="3"/>
      <c r="F10" s="3"/>
      <c r="G10" s="3"/>
      <c r="H10" s="3"/>
      <c r="I10" s="3"/>
      <c r="J10" s="3"/>
      <c r="K10" s="3"/>
      <c r="L10" s="3"/>
      <c r="M10" s="3"/>
    </row>
    <row r="11" spans="1:13" ht="15.6" x14ac:dyDescent="0.3">
      <c r="A11" s="3"/>
      <c r="B11" s="3"/>
      <c r="C11" s="11" t="s">
        <v>5</v>
      </c>
      <c r="D11" s="12"/>
      <c r="E11" s="11"/>
      <c r="F11" s="11"/>
      <c r="G11" s="11"/>
      <c r="H11" s="11"/>
      <c r="I11" s="11"/>
      <c r="J11" s="3"/>
      <c r="K11" s="3"/>
      <c r="L11" s="3"/>
      <c r="M11" s="3"/>
    </row>
    <row r="12" spans="1:13" ht="38.25" customHeight="1" x14ac:dyDescent="0.3">
      <c r="A12" s="3"/>
      <c r="B12" s="3"/>
      <c r="C12" s="13">
        <v>1</v>
      </c>
      <c r="D12" s="154" t="s">
        <v>6</v>
      </c>
      <c r="E12" s="154"/>
      <c r="F12" s="154"/>
      <c r="G12" s="154"/>
      <c r="H12" s="154"/>
      <c r="I12" s="154"/>
      <c r="J12" s="3"/>
      <c r="K12" s="3"/>
      <c r="L12" s="3"/>
      <c r="M12" s="3"/>
    </row>
    <row r="13" spans="1:13" ht="30" customHeight="1" x14ac:dyDescent="0.3">
      <c r="A13" s="3"/>
      <c r="B13" s="3"/>
      <c r="C13" s="13">
        <v>2</v>
      </c>
      <c r="D13" s="154" t="s">
        <v>7</v>
      </c>
      <c r="E13" s="154"/>
      <c r="F13" s="154"/>
      <c r="G13" s="154"/>
      <c r="H13" s="154"/>
      <c r="I13" s="154"/>
      <c r="J13" s="3"/>
      <c r="K13" s="3"/>
      <c r="L13" s="3"/>
      <c r="M13" s="3"/>
    </row>
    <row r="14" spans="1:13" ht="30" customHeight="1" x14ac:dyDescent="0.3">
      <c r="A14" s="3"/>
      <c r="B14" s="3"/>
      <c r="C14" s="13">
        <v>3</v>
      </c>
      <c r="D14" s="154" t="s">
        <v>8</v>
      </c>
      <c r="E14" s="154"/>
      <c r="F14" s="154"/>
      <c r="G14" s="154"/>
      <c r="H14" s="154"/>
      <c r="I14" s="154"/>
      <c r="J14" s="3"/>
      <c r="K14" s="3"/>
      <c r="L14" s="3"/>
      <c r="M14" s="3"/>
    </row>
    <row r="15" spans="1:13" ht="30" customHeight="1" x14ac:dyDescent="0.3">
      <c r="A15" s="3"/>
      <c r="B15" s="3"/>
      <c r="C15" s="13">
        <v>4</v>
      </c>
      <c r="D15" s="154" t="s">
        <v>9</v>
      </c>
      <c r="E15" s="154"/>
      <c r="F15" s="154"/>
      <c r="G15" s="154"/>
      <c r="H15" s="154"/>
      <c r="I15" s="154"/>
      <c r="J15" s="3"/>
      <c r="K15" s="3"/>
      <c r="L15" s="3"/>
      <c r="M15" s="3"/>
    </row>
    <row r="16" spans="1:13" ht="30" customHeight="1" x14ac:dyDescent="0.3">
      <c r="A16" s="3"/>
      <c r="B16" s="3"/>
      <c r="C16" s="13">
        <v>5</v>
      </c>
      <c r="D16" s="154" t="s">
        <v>10</v>
      </c>
      <c r="E16" s="154"/>
      <c r="F16" s="154"/>
      <c r="G16" s="154"/>
      <c r="H16" s="154"/>
      <c r="I16" s="154"/>
      <c r="J16" s="3"/>
      <c r="K16" s="3"/>
      <c r="L16" s="3"/>
      <c r="M16" s="3"/>
    </row>
    <row r="17" spans="1:13" ht="30" customHeight="1" x14ac:dyDescent="0.3">
      <c r="A17" s="3"/>
      <c r="B17" s="3"/>
      <c r="C17" s="13"/>
      <c r="D17" s="154"/>
      <c r="E17" s="154"/>
      <c r="F17" s="154"/>
      <c r="G17" s="154"/>
      <c r="H17" s="154"/>
      <c r="I17" s="154"/>
      <c r="J17" s="3"/>
      <c r="K17" s="3"/>
      <c r="L17" s="3"/>
      <c r="M17" s="3"/>
    </row>
    <row r="18" spans="1:13" x14ac:dyDescent="0.3">
      <c r="A18" s="3"/>
      <c r="B18" s="3"/>
      <c r="C18" s="3"/>
      <c r="D18" s="3"/>
      <c r="E18" s="3"/>
      <c r="F18" s="3"/>
      <c r="G18" s="3"/>
      <c r="H18" s="3"/>
      <c r="I18" s="3"/>
      <c r="J18" s="3"/>
      <c r="K18" s="3"/>
      <c r="L18" s="3"/>
      <c r="M18" s="3"/>
    </row>
    <row r="19" spans="1:13" x14ac:dyDescent="0.3">
      <c r="A19" s="3"/>
      <c r="B19" s="3"/>
      <c r="C19" s="3"/>
      <c r="D19" s="3"/>
      <c r="E19" s="3"/>
      <c r="F19" s="3"/>
      <c r="G19" s="3"/>
      <c r="H19" s="3"/>
      <c r="I19" s="3"/>
      <c r="J19" s="3"/>
      <c r="K19" s="3"/>
      <c r="L19" s="3"/>
      <c r="M19" s="3"/>
    </row>
    <row r="20" spans="1:13" x14ac:dyDescent="0.3">
      <c r="A20" s="3"/>
      <c r="B20" s="3"/>
      <c r="C20" s="3"/>
      <c r="D20" s="3"/>
      <c r="E20" s="3"/>
      <c r="F20" s="3"/>
      <c r="G20" s="3"/>
      <c r="H20" s="3"/>
      <c r="I20" s="3"/>
      <c r="J20" s="3"/>
      <c r="K20" s="3"/>
      <c r="L20" s="3"/>
      <c r="M20" s="3"/>
    </row>
    <row r="21" spans="1:13" x14ac:dyDescent="0.3">
      <c r="A21" s="3"/>
      <c r="B21" s="3"/>
      <c r="C21" s="3"/>
      <c r="D21" s="3"/>
      <c r="E21" s="3"/>
      <c r="F21" s="3"/>
      <c r="G21" s="3"/>
      <c r="H21" s="3"/>
      <c r="I21" s="3"/>
      <c r="J21" s="3"/>
      <c r="K21" s="3"/>
      <c r="L21" s="3"/>
      <c r="M21" s="3"/>
    </row>
    <row r="22" spans="1:13" x14ac:dyDescent="0.3">
      <c r="A22" s="3"/>
      <c r="B22" s="3"/>
      <c r="C22" s="3"/>
      <c r="D22" s="3"/>
      <c r="E22" s="3"/>
      <c r="F22" s="3"/>
      <c r="G22" s="3"/>
      <c r="H22" s="3"/>
      <c r="I22" s="3"/>
      <c r="J22" s="3"/>
      <c r="K22" s="3"/>
      <c r="L22" s="3"/>
      <c r="M22" s="3"/>
    </row>
    <row r="23" spans="1:13" x14ac:dyDescent="0.3">
      <c r="A23" s="3"/>
      <c r="B23" s="3"/>
      <c r="C23" s="3"/>
      <c r="D23" s="3"/>
      <c r="E23" s="3"/>
      <c r="F23" s="3"/>
      <c r="G23" s="3"/>
      <c r="H23" s="3"/>
      <c r="I23" s="3"/>
      <c r="J23" s="3"/>
      <c r="K23" s="3"/>
      <c r="L23" s="3"/>
      <c r="M23" s="3"/>
    </row>
    <row r="24" spans="1:13" x14ac:dyDescent="0.3">
      <c r="A24" s="3"/>
      <c r="B24" s="3"/>
      <c r="C24" s="3"/>
      <c r="D24" s="3"/>
      <c r="E24" s="3"/>
      <c r="F24" s="3"/>
      <c r="G24" s="3"/>
      <c r="H24" s="3"/>
      <c r="I24" s="3"/>
      <c r="J24" s="3"/>
      <c r="K24" s="3"/>
      <c r="L24" s="3"/>
      <c r="M24" s="3"/>
    </row>
    <row r="25" spans="1:13" x14ac:dyDescent="0.3">
      <c r="A25" s="3"/>
      <c r="B25" s="3"/>
      <c r="C25" s="3"/>
      <c r="D25" s="3"/>
      <c r="E25" s="3"/>
      <c r="F25" s="3"/>
      <c r="G25" s="3"/>
      <c r="H25" s="3"/>
      <c r="I25" s="3"/>
      <c r="J25" s="3"/>
      <c r="K25" s="3"/>
      <c r="L25" s="3"/>
      <c r="M25" s="3"/>
    </row>
    <row r="26" spans="1:13" x14ac:dyDescent="0.3">
      <c r="A26" s="3"/>
      <c r="B26" s="3"/>
      <c r="C26" s="3"/>
      <c r="D26" s="3"/>
      <c r="E26" s="3"/>
      <c r="F26" s="3"/>
      <c r="G26" s="3"/>
      <c r="H26" s="3"/>
      <c r="I26" s="3"/>
      <c r="J26" s="3"/>
      <c r="K26" s="3"/>
      <c r="L26" s="3"/>
      <c r="M26" s="3"/>
    </row>
    <row r="27" spans="1:13" x14ac:dyDescent="0.3">
      <c r="A27" s="3"/>
      <c r="B27" s="3"/>
      <c r="C27" s="3"/>
      <c r="D27" s="3"/>
      <c r="E27" s="3"/>
      <c r="F27" s="3"/>
      <c r="G27" s="3"/>
      <c r="H27" s="3"/>
      <c r="I27" s="3"/>
      <c r="J27" s="3"/>
      <c r="K27" s="3"/>
      <c r="L27" s="3"/>
      <c r="M27" s="3"/>
    </row>
    <row r="28" spans="1:13" x14ac:dyDescent="0.3">
      <c r="A28" s="3"/>
      <c r="B28" s="3"/>
      <c r="C28" s="3"/>
      <c r="D28" s="3"/>
      <c r="E28" s="3"/>
      <c r="F28" s="3"/>
      <c r="G28" s="3"/>
      <c r="H28" s="3"/>
      <c r="I28" s="3"/>
      <c r="J28" s="3"/>
      <c r="K28" s="3"/>
      <c r="L28" s="3"/>
      <c r="M28" s="3"/>
    </row>
    <row r="29" spans="1:13" x14ac:dyDescent="0.3">
      <c r="A29" s="3"/>
      <c r="B29" s="3"/>
      <c r="C29" s="3"/>
      <c r="D29" s="3"/>
      <c r="E29" s="3"/>
      <c r="F29" s="3"/>
      <c r="G29" s="3"/>
      <c r="H29" s="3"/>
      <c r="I29" s="3"/>
      <c r="J29" s="3"/>
      <c r="K29" s="3"/>
      <c r="L29" s="3"/>
      <c r="M29" s="3"/>
    </row>
    <row r="30" spans="1:13" x14ac:dyDescent="0.3">
      <c r="A30" s="3"/>
      <c r="B30" s="3"/>
      <c r="C30" s="3"/>
      <c r="D30" s="3"/>
      <c r="E30" s="3"/>
      <c r="F30" s="3"/>
      <c r="G30" s="3"/>
      <c r="H30" s="3"/>
      <c r="I30" s="3"/>
      <c r="J30" s="3"/>
      <c r="K30" s="3"/>
      <c r="L30" s="3"/>
      <c r="M30" s="3"/>
    </row>
    <row r="31" spans="1:13" x14ac:dyDescent="0.3">
      <c r="A31" s="3"/>
      <c r="B31" s="3"/>
      <c r="C31" s="3"/>
      <c r="D31" s="3"/>
      <c r="E31" s="3"/>
      <c r="F31" s="3"/>
      <c r="G31" s="3"/>
      <c r="H31" s="3"/>
      <c r="I31" s="3"/>
      <c r="J31" s="3"/>
      <c r="K31" s="3"/>
      <c r="L31" s="3"/>
      <c r="M31" s="3"/>
    </row>
    <row r="32" spans="1:13" x14ac:dyDescent="0.3">
      <c r="A32" s="3"/>
      <c r="B32" s="3"/>
      <c r="C32" s="3"/>
      <c r="D32" s="3"/>
      <c r="E32" s="3"/>
      <c r="F32" s="3"/>
      <c r="G32" s="3"/>
      <c r="H32" s="3"/>
      <c r="I32" s="3"/>
      <c r="J32" s="3"/>
      <c r="K32" s="3"/>
      <c r="L32" s="3"/>
      <c r="M32" s="3"/>
    </row>
    <row r="33" spans="1:13" x14ac:dyDescent="0.3">
      <c r="A33" s="3"/>
      <c r="B33" s="3"/>
      <c r="C33" s="3"/>
      <c r="D33" s="3"/>
      <c r="E33" s="3"/>
      <c r="F33" s="3"/>
      <c r="G33" s="3"/>
      <c r="H33" s="3"/>
      <c r="I33" s="3"/>
      <c r="J33" s="3"/>
      <c r="K33" s="3"/>
      <c r="L33" s="3"/>
      <c r="M33" s="3"/>
    </row>
    <row r="34" spans="1:13" x14ac:dyDescent="0.3">
      <c r="A34" s="3"/>
      <c r="B34" s="3"/>
      <c r="C34" s="3"/>
      <c r="D34" s="3"/>
      <c r="E34" s="3"/>
      <c r="F34" s="3"/>
      <c r="G34" s="3"/>
      <c r="H34" s="3"/>
      <c r="I34" s="3"/>
      <c r="J34" s="3"/>
      <c r="K34" s="3"/>
      <c r="L34" s="3"/>
      <c r="M34" s="3"/>
    </row>
    <row r="35" spans="1:13" x14ac:dyDescent="0.3">
      <c r="A35" s="3"/>
      <c r="B35" s="3"/>
      <c r="C35" s="3"/>
      <c r="D35" s="3"/>
      <c r="E35" s="3"/>
      <c r="F35" s="3"/>
      <c r="G35" s="3"/>
      <c r="H35" s="3"/>
      <c r="I35" s="3"/>
      <c r="J35" s="3"/>
      <c r="K35" s="3"/>
      <c r="L35" s="3"/>
      <c r="M35" s="3"/>
    </row>
    <row r="36" spans="1:13" x14ac:dyDescent="0.3">
      <c r="A36" s="3"/>
      <c r="B36" s="3"/>
      <c r="C36" s="3"/>
      <c r="D36" s="3"/>
      <c r="E36" s="3"/>
      <c r="F36" s="3"/>
      <c r="G36" s="3"/>
      <c r="H36" s="3"/>
      <c r="I36" s="3"/>
      <c r="J36" s="3"/>
      <c r="K36" s="3"/>
      <c r="L36" s="3"/>
      <c r="M36" s="3"/>
    </row>
    <row r="37" spans="1:13" x14ac:dyDescent="0.3">
      <c r="A37" s="3"/>
      <c r="B37" s="3"/>
      <c r="C37" s="3"/>
      <c r="D37" s="3"/>
      <c r="E37" s="3"/>
      <c r="F37" s="3"/>
      <c r="G37" s="3"/>
      <c r="H37" s="3"/>
      <c r="I37" s="3"/>
      <c r="J37" s="3"/>
      <c r="K37" s="3"/>
      <c r="L37" s="3"/>
      <c r="M37" s="3"/>
    </row>
    <row r="38" spans="1:13" x14ac:dyDescent="0.3">
      <c r="A38" s="3"/>
      <c r="B38" s="3"/>
      <c r="C38" s="3"/>
      <c r="D38" s="3"/>
      <c r="E38" s="3"/>
      <c r="F38" s="3"/>
      <c r="G38" s="3"/>
      <c r="H38" s="3"/>
      <c r="I38" s="3"/>
      <c r="J38" s="3"/>
      <c r="K38" s="3"/>
      <c r="L38" s="3"/>
      <c r="M38" s="3"/>
    </row>
    <row r="39" spans="1:13" x14ac:dyDescent="0.3">
      <c r="A39" s="3"/>
      <c r="B39" s="3"/>
      <c r="C39" s="3"/>
      <c r="D39" s="3"/>
      <c r="E39" s="3"/>
      <c r="F39" s="3"/>
      <c r="G39" s="3"/>
      <c r="H39" s="3"/>
      <c r="I39" s="3"/>
      <c r="J39" s="3"/>
      <c r="K39" s="3"/>
      <c r="L39" s="3"/>
      <c r="M39" s="3"/>
    </row>
    <row r="40" spans="1:13" x14ac:dyDescent="0.3">
      <c r="A40" s="3"/>
      <c r="B40" s="3"/>
      <c r="C40" s="3"/>
      <c r="D40" s="3"/>
      <c r="E40" s="3"/>
      <c r="F40" s="3"/>
      <c r="G40" s="3"/>
      <c r="H40" s="3"/>
      <c r="I40" s="3"/>
      <c r="J40" s="3"/>
      <c r="K40" s="3"/>
      <c r="L40" s="3"/>
      <c r="M40" s="3"/>
    </row>
    <row r="41" spans="1:13" x14ac:dyDescent="0.3">
      <c r="A41" s="3"/>
      <c r="B41" s="3"/>
      <c r="C41" s="3"/>
      <c r="D41" s="3"/>
      <c r="E41" s="3"/>
      <c r="F41" s="3"/>
      <c r="G41" s="3"/>
      <c r="H41" s="3"/>
      <c r="I41" s="3"/>
      <c r="J41" s="3"/>
      <c r="K41" s="3"/>
      <c r="L41" s="3"/>
      <c r="M41" s="3"/>
    </row>
    <row r="42" spans="1:13" x14ac:dyDescent="0.3">
      <c r="A42" s="3"/>
      <c r="B42" s="3"/>
      <c r="C42" s="3"/>
      <c r="D42" s="3"/>
      <c r="E42" s="3"/>
      <c r="F42" s="3"/>
      <c r="G42" s="3"/>
      <c r="H42" s="3"/>
      <c r="I42" s="3"/>
      <c r="J42" s="3"/>
      <c r="K42" s="3"/>
      <c r="L42" s="3"/>
      <c r="M42" s="3"/>
    </row>
    <row r="43" spans="1:13" x14ac:dyDescent="0.3">
      <c r="A43" s="3"/>
      <c r="B43" s="3"/>
      <c r="C43" s="3"/>
      <c r="D43" s="3"/>
      <c r="E43" s="3"/>
      <c r="F43" s="3"/>
      <c r="G43" s="3"/>
      <c r="H43" s="3"/>
      <c r="I43" s="3"/>
      <c r="J43" s="3"/>
      <c r="K43" s="3"/>
      <c r="L43" s="3"/>
      <c r="M43" s="3"/>
    </row>
    <row r="44" spans="1:13" x14ac:dyDescent="0.3">
      <c r="A44" s="3"/>
      <c r="B44" s="3"/>
      <c r="C44" s="3"/>
      <c r="D44" s="3"/>
      <c r="E44" s="3"/>
      <c r="F44" s="3"/>
      <c r="G44" s="3"/>
      <c r="H44" s="3"/>
      <c r="I44" s="3"/>
      <c r="J44" s="3"/>
      <c r="K44" s="3"/>
      <c r="L44" s="3"/>
      <c r="M44" s="3"/>
    </row>
    <row r="45" spans="1:13" x14ac:dyDescent="0.3">
      <c r="A45" s="3"/>
      <c r="B45" s="3"/>
      <c r="C45" s="3"/>
      <c r="D45" s="3"/>
      <c r="E45" s="3"/>
      <c r="F45" s="3"/>
      <c r="G45" s="3"/>
      <c r="H45" s="3"/>
      <c r="I45" s="3"/>
      <c r="J45" s="3"/>
      <c r="K45" s="3"/>
      <c r="L45" s="3"/>
      <c r="M45" s="3"/>
    </row>
    <row r="46" spans="1:13" x14ac:dyDescent="0.3">
      <c r="A46" s="3"/>
      <c r="B46" s="3"/>
      <c r="C46" s="3"/>
      <c r="D46" s="3"/>
      <c r="E46" s="3"/>
      <c r="F46" s="3"/>
      <c r="G46" s="3"/>
      <c r="H46" s="3"/>
      <c r="I46" s="3"/>
      <c r="J46" s="3"/>
      <c r="K46" s="3"/>
      <c r="L46" s="3"/>
      <c r="M46" s="3"/>
    </row>
    <row r="47" spans="1:13" x14ac:dyDescent="0.3">
      <c r="A47" s="3"/>
      <c r="B47" s="3"/>
      <c r="C47" s="3"/>
      <c r="D47" s="3"/>
      <c r="E47" s="3"/>
      <c r="F47" s="3"/>
      <c r="G47" s="3"/>
      <c r="H47" s="3"/>
      <c r="I47" s="3"/>
      <c r="J47" s="3"/>
      <c r="K47" s="3"/>
      <c r="L47" s="3"/>
      <c r="M47" s="3"/>
    </row>
    <row r="48" spans="1:13" x14ac:dyDescent="0.3">
      <c r="A48" s="3"/>
      <c r="B48" s="3"/>
      <c r="C48" s="3"/>
      <c r="D48" s="3"/>
      <c r="E48" s="3"/>
      <c r="F48" s="3"/>
      <c r="G48" s="3"/>
      <c r="H48" s="3"/>
      <c r="I48" s="3"/>
      <c r="J48" s="3"/>
      <c r="K48" s="3"/>
      <c r="L48" s="3"/>
      <c r="M48" s="3"/>
    </row>
    <row r="49" spans="1:13" x14ac:dyDescent="0.3">
      <c r="A49" s="3"/>
      <c r="B49" s="3"/>
      <c r="C49" s="3"/>
      <c r="D49" s="3"/>
      <c r="E49" s="3"/>
      <c r="F49" s="3"/>
      <c r="G49" s="3"/>
      <c r="H49" s="3"/>
      <c r="I49" s="3"/>
      <c r="J49" s="3"/>
      <c r="K49" s="3"/>
      <c r="L49" s="3"/>
      <c r="M49" s="3"/>
    </row>
    <row r="50" spans="1:13" x14ac:dyDescent="0.3">
      <c r="A50" s="3"/>
      <c r="B50" s="3"/>
      <c r="C50" s="3"/>
      <c r="D50" s="3"/>
      <c r="E50" s="3"/>
      <c r="F50" s="3"/>
      <c r="G50" s="3"/>
      <c r="H50" s="3"/>
      <c r="I50" s="3"/>
      <c r="J50" s="3"/>
      <c r="K50" s="3"/>
      <c r="L50" s="3"/>
      <c r="M50" s="3"/>
    </row>
    <row r="51" spans="1:13" x14ac:dyDescent="0.3">
      <c r="A51" s="3"/>
      <c r="B51" s="3"/>
      <c r="C51" s="3"/>
      <c r="D51" s="3"/>
      <c r="E51" s="3"/>
      <c r="F51" s="3"/>
      <c r="G51" s="3"/>
      <c r="H51" s="3"/>
      <c r="I51" s="3"/>
      <c r="J51" s="3"/>
      <c r="K51" s="3"/>
      <c r="L51" s="3"/>
      <c r="M51" s="3"/>
    </row>
    <row r="52" spans="1:13" x14ac:dyDescent="0.3">
      <c r="A52" s="3"/>
      <c r="B52" s="3"/>
      <c r="C52" s="3"/>
      <c r="D52" s="3"/>
      <c r="E52" s="3"/>
      <c r="F52" s="3"/>
      <c r="G52" s="3"/>
      <c r="H52" s="3"/>
      <c r="I52" s="3"/>
      <c r="J52" s="3"/>
      <c r="K52" s="3"/>
      <c r="L52" s="3"/>
      <c r="M52" s="3"/>
    </row>
    <row r="53" spans="1:13" x14ac:dyDescent="0.3">
      <c r="A53" s="3"/>
      <c r="B53" s="3"/>
      <c r="C53" s="3"/>
      <c r="D53" s="3"/>
      <c r="E53" s="3"/>
      <c r="F53" s="3"/>
      <c r="G53" s="3"/>
      <c r="H53" s="3"/>
      <c r="I53" s="3"/>
      <c r="J53" s="3"/>
      <c r="K53" s="3"/>
      <c r="L53" s="3"/>
      <c r="M53" s="3"/>
    </row>
    <row r="54" spans="1:13" x14ac:dyDescent="0.3">
      <c r="A54" s="3"/>
      <c r="B54" s="3"/>
      <c r="C54" s="3"/>
      <c r="D54" s="3"/>
      <c r="E54" s="3"/>
      <c r="F54" s="3"/>
      <c r="G54" s="3"/>
      <c r="H54" s="3"/>
      <c r="I54" s="3"/>
      <c r="J54" s="3"/>
      <c r="K54" s="3"/>
      <c r="L54" s="3"/>
      <c r="M54" s="3"/>
    </row>
    <row r="55" spans="1:13" x14ac:dyDescent="0.3">
      <c r="A55" s="3"/>
      <c r="B55" s="3"/>
      <c r="C55" s="3"/>
      <c r="D55" s="3"/>
      <c r="E55" s="3"/>
      <c r="F55" s="3"/>
      <c r="G55" s="3"/>
      <c r="H55" s="3"/>
      <c r="I55" s="3"/>
      <c r="J55" s="3"/>
      <c r="K55" s="3"/>
      <c r="L55" s="3"/>
      <c r="M55" s="3"/>
    </row>
    <row r="56" spans="1:13" x14ac:dyDescent="0.3">
      <c r="A56" s="3"/>
      <c r="B56" s="3"/>
      <c r="C56" s="3"/>
      <c r="D56" s="3"/>
      <c r="E56" s="3"/>
      <c r="F56" s="3"/>
      <c r="G56" s="3"/>
      <c r="H56" s="3"/>
      <c r="I56" s="3"/>
      <c r="J56" s="3"/>
      <c r="K56" s="3"/>
      <c r="L56" s="3"/>
      <c r="M56" s="3"/>
    </row>
    <row r="57" spans="1:13" x14ac:dyDescent="0.3">
      <c r="A57" s="3"/>
      <c r="B57" s="3"/>
      <c r="C57" s="3"/>
      <c r="D57" s="3"/>
      <c r="E57" s="3"/>
      <c r="F57" s="3"/>
      <c r="G57" s="3"/>
      <c r="H57" s="3"/>
      <c r="I57" s="3"/>
      <c r="J57" s="3"/>
      <c r="K57" s="3"/>
      <c r="L57" s="3"/>
      <c r="M57" s="3"/>
    </row>
    <row r="58" spans="1:13" x14ac:dyDescent="0.3">
      <c r="A58" s="3"/>
      <c r="B58" s="3"/>
      <c r="C58" s="3"/>
      <c r="D58" s="3"/>
      <c r="E58" s="3"/>
      <c r="F58" s="3"/>
      <c r="G58" s="3"/>
      <c r="H58" s="3"/>
      <c r="I58" s="3"/>
      <c r="J58" s="3"/>
      <c r="K58" s="3"/>
      <c r="L58" s="3"/>
      <c r="M58" s="3"/>
    </row>
    <row r="59" spans="1:13" x14ac:dyDescent="0.3">
      <c r="A59" s="3"/>
      <c r="B59" s="3"/>
      <c r="C59" s="3"/>
      <c r="D59" s="3"/>
      <c r="E59" s="3"/>
      <c r="F59" s="3"/>
      <c r="G59" s="3"/>
      <c r="H59" s="3"/>
      <c r="I59" s="3"/>
      <c r="J59" s="3"/>
      <c r="K59" s="3"/>
      <c r="L59" s="3"/>
      <c r="M59" s="3"/>
    </row>
    <row r="60" spans="1:13" x14ac:dyDescent="0.3">
      <c r="A60" s="3"/>
      <c r="B60" s="3"/>
      <c r="C60" s="3"/>
      <c r="D60" s="3"/>
      <c r="E60" s="3"/>
      <c r="F60" s="3"/>
      <c r="G60" s="3"/>
      <c r="H60" s="3"/>
      <c r="I60" s="3"/>
      <c r="J60" s="3"/>
      <c r="K60" s="3"/>
      <c r="L60" s="3"/>
      <c r="M60" s="3"/>
    </row>
    <row r="61" spans="1:13" x14ac:dyDescent="0.3">
      <c r="A61" s="3"/>
      <c r="B61" s="3"/>
      <c r="C61" s="3"/>
      <c r="D61" s="3"/>
      <c r="E61" s="3"/>
      <c r="F61" s="3"/>
      <c r="G61" s="3"/>
      <c r="H61" s="3"/>
      <c r="I61" s="3"/>
      <c r="J61" s="3"/>
      <c r="K61" s="3"/>
      <c r="L61" s="3"/>
      <c r="M61" s="3"/>
    </row>
  </sheetData>
  <sheetProtection algorithmName="SHA-512" hashValue="VbGNqscdRvLfnzhOV3SKXH7yRFIXhA1RU0gW0xUzcv0W31HPwN+9J4hSpqMAW2lAUC95db+TzU1B32iWgvOSUQ==" saltValue="5fVh19ULtglbbwARznl3og==" spinCount="100000" sheet="1" objects="1" scenarios="1"/>
  <mergeCells count="7">
    <mergeCell ref="C8:G8"/>
    <mergeCell ref="D17:I17"/>
    <mergeCell ref="D12:I12"/>
    <mergeCell ref="D13:I13"/>
    <mergeCell ref="D14:I14"/>
    <mergeCell ref="D15:I15"/>
    <mergeCell ref="D16:I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AF7E-97FC-49D2-8701-F964E5941889}">
  <sheetPr>
    <tabColor rgb="FFFFFF00"/>
  </sheetPr>
  <dimension ref="A7:M135"/>
  <sheetViews>
    <sheetView zoomScale="108" zoomScaleNormal="85" workbookViewId="0">
      <selection activeCell="D18" sqref="D18"/>
    </sheetView>
  </sheetViews>
  <sheetFormatPr defaultColWidth="0" defaultRowHeight="15" customHeight="1" x14ac:dyDescent="0.3"/>
  <cols>
    <col min="1" max="1" width="9.33203125" style="19" customWidth="1"/>
    <col min="2" max="2" width="25.21875" style="19" customWidth="1"/>
    <col min="3" max="3" width="53.6640625" style="19" customWidth="1"/>
    <col min="4" max="4" width="17.6640625" style="19" customWidth="1"/>
    <col min="5" max="5" width="8.6640625" style="19" customWidth="1"/>
    <col min="6" max="6" width="17.44140625" style="19" customWidth="1"/>
    <col min="7" max="7" width="16" style="19" customWidth="1"/>
    <col min="8" max="10" width="9.33203125" style="19" customWidth="1"/>
    <col min="11" max="11" width="13.33203125" style="19" hidden="1" customWidth="1"/>
    <col min="12" max="13" width="9.33203125" style="19" hidden="1" customWidth="1"/>
    <col min="14" max="16384" width="9.33203125" style="20" hidden="1"/>
  </cols>
  <sheetData>
    <row r="7" spans="2:9" ht="51" x14ac:dyDescent="0.3">
      <c r="B7" s="21"/>
      <c r="C7" s="21"/>
      <c r="D7" s="21"/>
      <c r="E7" s="21"/>
      <c r="F7" s="5" t="s">
        <v>0</v>
      </c>
      <c r="G7" s="5" t="s">
        <v>1</v>
      </c>
      <c r="H7" s="5"/>
      <c r="I7" s="5"/>
    </row>
    <row r="8" spans="2:9" ht="82.5" customHeight="1" x14ac:dyDescent="0.3">
      <c r="C8" s="153" t="s">
        <v>11</v>
      </c>
      <c r="D8" s="153"/>
      <c r="E8" s="153"/>
      <c r="F8" s="153"/>
    </row>
    <row r="9" spans="2:9" ht="14.4" hidden="1" x14ac:dyDescent="0.3">
      <c r="B9" s="9"/>
      <c r="C9" s="9" t="s">
        <v>12</v>
      </c>
      <c r="D9" s="10">
        <v>1</v>
      </c>
      <c r="E9" s="6"/>
      <c r="F9" s="8" t="s">
        <v>4</v>
      </c>
      <c r="G9" s="7">
        <v>44958</v>
      </c>
      <c r="H9" s="5"/>
      <c r="I9" s="5"/>
    </row>
    <row r="10" spans="2:9" ht="14.4" x14ac:dyDescent="0.3">
      <c r="B10" s="158" t="s">
        <v>13</v>
      </c>
      <c r="C10" s="158"/>
      <c r="D10" s="158"/>
      <c r="E10" s="158"/>
      <c r="F10" s="158"/>
      <c r="G10" s="158"/>
      <c r="H10" s="158"/>
      <c r="I10" s="158"/>
    </row>
    <row r="11" spans="2:9" ht="14.4" x14ac:dyDescent="0.3">
      <c r="B11" s="158"/>
      <c r="C11" s="158"/>
      <c r="D11" s="158"/>
      <c r="E11" s="158"/>
      <c r="F11" s="158"/>
      <c r="G11" s="158"/>
      <c r="H11" s="158"/>
      <c r="I11" s="158"/>
    </row>
    <row r="12" spans="2:9" ht="14.4" x14ac:dyDescent="0.3">
      <c r="B12" s="158"/>
      <c r="C12" s="158"/>
      <c r="D12" s="158"/>
      <c r="E12" s="158"/>
      <c r="F12" s="158"/>
      <c r="G12" s="158"/>
      <c r="H12" s="158"/>
      <c r="I12" s="158"/>
    </row>
    <row r="13" spans="2:9" ht="15" customHeight="1" x14ac:dyDescent="0.3">
      <c r="B13" s="158"/>
      <c r="C13" s="158"/>
      <c r="D13" s="158"/>
      <c r="E13" s="158"/>
      <c r="F13" s="158"/>
      <c r="G13" s="158"/>
      <c r="H13" s="158"/>
      <c r="I13" s="158"/>
    </row>
    <row r="14" spans="2:9" ht="14.4" x14ac:dyDescent="0.3">
      <c r="B14" s="158"/>
      <c r="C14" s="158"/>
      <c r="D14" s="158"/>
      <c r="E14" s="158"/>
      <c r="F14" s="158"/>
      <c r="G14" s="158"/>
      <c r="H14" s="158"/>
      <c r="I14" s="158"/>
    </row>
    <row r="15" spans="2:9" ht="31.95" customHeight="1" x14ac:dyDescent="0.3">
      <c r="B15" s="158"/>
      <c r="C15" s="158"/>
      <c r="D15" s="158"/>
      <c r="E15" s="158"/>
      <c r="F15" s="158"/>
      <c r="G15" s="158"/>
      <c r="H15" s="158"/>
      <c r="I15" s="158"/>
    </row>
    <row r="16" spans="2:9" ht="31.95" customHeight="1" x14ac:dyDescent="0.3"/>
    <row r="17" spans="2:13" ht="31.95" hidden="1" customHeight="1" x14ac:dyDescent="0.3">
      <c r="B17" s="123" t="s">
        <v>14</v>
      </c>
      <c r="C17" s="22" t="s">
        <v>15</v>
      </c>
      <c r="D17" s="14"/>
      <c r="E17" s="23"/>
      <c r="K17" s="20"/>
      <c r="L17" s="20"/>
      <c r="M17" s="20"/>
    </row>
    <row r="18" spans="2:13" ht="15" customHeight="1" x14ac:dyDescent="0.3">
      <c r="B18" s="124"/>
      <c r="C18" s="24" t="s">
        <v>16</v>
      </c>
      <c r="D18" s="15"/>
      <c r="E18" s="25"/>
      <c r="K18" s="20"/>
      <c r="L18" s="20"/>
      <c r="M18" s="20"/>
    </row>
    <row r="19" spans="2:13" thickBot="1" x14ac:dyDescent="0.35">
      <c r="B19" s="124"/>
      <c r="C19" s="26" t="s">
        <v>17</v>
      </c>
      <c r="D19" s="128"/>
      <c r="E19" s="27"/>
      <c r="K19" s="20"/>
      <c r="L19" s="20"/>
      <c r="M19" s="20"/>
    </row>
    <row r="20" spans="2:13" ht="15" customHeight="1" x14ac:dyDescent="0.3">
      <c r="B20" s="155" t="s">
        <v>18</v>
      </c>
      <c r="C20" s="129" t="s">
        <v>19</v>
      </c>
      <c r="D20" s="130"/>
      <c r="E20" s="23"/>
      <c r="K20" s="20"/>
      <c r="L20" s="20"/>
      <c r="M20" s="20"/>
    </row>
    <row r="21" spans="2:13" s="19" customFormat="1" ht="14.4" x14ac:dyDescent="0.3">
      <c r="B21" s="156"/>
      <c r="C21" s="126" t="s">
        <v>20</v>
      </c>
      <c r="D21" s="16"/>
      <c r="E21" s="25" t="s">
        <v>21</v>
      </c>
      <c r="K21" s="20"/>
    </row>
    <row r="22" spans="2:13" s="19" customFormat="1" ht="14.4" x14ac:dyDescent="0.3">
      <c r="B22" s="156"/>
      <c r="C22" s="126" t="s">
        <v>22</v>
      </c>
      <c r="D22" s="140"/>
      <c r="E22" s="27" t="s">
        <v>23</v>
      </c>
      <c r="K22" s="20"/>
    </row>
    <row r="23" spans="2:13" s="19" customFormat="1" ht="14.4" x14ac:dyDescent="0.3">
      <c r="B23" s="156"/>
      <c r="C23" s="125" t="s">
        <v>24</v>
      </c>
      <c r="D23" s="140"/>
      <c r="E23" s="27" t="s">
        <v>25</v>
      </c>
      <c r="K23" s="20"/>
    </row>
    <row r="24" spans="2:13" s="19" customFormat="1" ht="22.05" customHeight="1" thickBot="1" x14ac:dyDescent="0.35">
      <c r="B24" s="157"/>
      <c r="C24" s="127" t="s">
        <v>26</v>
      </c>
      <c r="D24" s="29">
        <f>D21*3.6+D22+(D23*38.6)</f>
        <v>0</v>
      </c>
      <c r="E24" s="30" t="s">
        <v>23</v>
      </c>
      <c r="K24" s="20"/>
    </row>
    <row r="25" spans="2:13" s="19" customFormat="1" thickBot="1" x14ac:dyDescent="0.35"/>
    <row r="26" spans="2:13" s="19" customFormat="1" ht="36" customHeight="1" x14ac:dyDescent="0.3">
      <c r="B26" s="131" t="s">
        <v>27</v>
      </c>
      <c r="C26" s="111" t="s">
        <v>28</v>
      </c>
      <c r="D26" s="112"/>
      <c r="E26" s="113"/>
    </row>
    <row r="27" spans="2:13" s="19" customFormat="1" ht="27" x14ac:dyDescent="0.3">
      <c r="B27" s="132"/>
      <c r="C27" s="31" t="s">
        <v>29</v>
      </c>
      <c r="D27" s="18"/>
      <c r="E27" s="114"/>
    </row>
    <row r="28" spans="2:13" s="19" customFormat="1" ht="27.6" thickBot="1" x14ac:dyDescent="0.35">
      <c r="B28" s="133"/>
      <c r="C28" s="134" t="s">
        <v>30</v>
      </c>
      <c r="D28" s="135"/>
      <c r="E28" s="136"/>
    </row>
    <row r="29" spans="2:13" s="19" customFormat="1" ht="26.25" customHeight="1" x14ac:dyDescent="0.3">
      <c r="B29" s="155" t="s">
        <v>31</v>
      </c>
      <c r="C29" s="137" t="s">
        <v>32</v>
      </c>
      <c r="D29" s="112"/>
      <c r="E29" s="23" t="s">
        <v>21</v>
      </c>
      <c r="K29" s="20"/>
    </row>
    <row r="30" spans="2:13" s="19" customFormat="1" ht="27" x14ac:dyDescent="0.3">
      <c r="B30" s="156"/>
      <c r="C30" s="31" t="s">
        <v>33</v>
      </c>
      <c r="D30" s="18"/>
      <c r="E30" s="25" t="s">
        <v>34</v>
      </c>
      <c r="F30" s="110"/>
      <c r="K30" s="20"/>
    </row>
    <row r="31" spans="2:13" s="19" customFormat="1" ht="27" x14ac:dyDescent="0.3">
      <c r="B31" s="156"/>
      <c r="C31" s="32" t="s">
        <v>35</v>
      </c>
      <c r="D31" s="18"/>
      <c r="E31" s="25" t="s">
        <v>34</v>
      </c>
      <c r="F31" s="110"/>
      <c r="K31" s="20"/>
    </row>
    <row r="32" spans="2:13" s="19" customFormat="1" ht="14.4" x14ac:dyDescent="0.3">
      <c r="B32" s="156"/>
      <c r="C32" s="32"/>
      <c r="D32" s="141"/>
      <c r="E32" s="25"/>
      <c r="K32" s="20"/>
    </row>
    <row r="33" spans="1:11" s="19" customFormat="1" ht="14.4" x14ac:dyDescent="0.3">
      <c r="B33" s="156"/>
      <c r="C33" s="115" t="s">
        <v>36</v>
      </c>
      <c r="D33" s="108">
        <f>D29</f>
        <v>0</v>
      </c>
      <c r="E33" s="103" t="s">
        <v>21</v>
      </c>
      <c r="K33" s="20"/>
    </row>
    <row r="34" spans="1:11" s="19" customFormat="1" ht="14.4" x14ac:dyDescent="0.3">
      <c r="B34" s="156"/>
      <c r="C34" s="116" t="s">
        <v>37</v>
      </c>
      <c r="D34" s="108">
        <f>MAX(0,D29-(D31*1000))</f>
        <v>0</v>
      </c>
      <c r="E34" s="103" t="s">
        <v>21</v>
      </c>
      <c r="F34" s="110"/>
      <c r="K34" s="20"/>
    </row>
    <row r="35" spans="1:11" s="19" customFormat="1" thickBot="1" x14ac:dyDescent="0.35">
      <c r="B35" s="157"/>
      <c r="C35" s="33" t="s">
        <v>38</v>
      </c>
      <c r="D35" s="109">
        <f>D30*1000</f>
        <v>0</v>
      </c>
      <c r="E35" s="30" t="s">
        <v>21</v>
      </c>
      <c r="K35" s="20"/>
    </row>
    <row r="36" spans="1:11" s="19" customFormat="1" thickBot="1" x14ac:dyDescent="0.35">
      <c r="C36" s="34"/>
    </row>
    <row r="37" spans="1:11" s="19" customFormat="1" ht="31.95" customHeight="1" thickBot="1" x14ac:dyDescent="0.35">
      <c r="B37" s="123" t="s">
        <v>39</v>
      </c>
      <c r="C37" s="159" t="s">
        <v>40</v>
      </c>
      <c r="D37" s="160"/>
      <c r="E37" s="161"/>
      <c r="K37" s="20"/>
    </row>
    <row r="38" spans="1:11" s="19" customFormat="1" ht="14.4" x14ac:dyDescent="0.3">
      <c r="B38" s="155" t="s">
        <v>39</v>
      </c>
      <c r="C38" s="138" t="s">
        <v>41</v>
      </c>
      <c r="D38" s="139"/>
      <c r="E38" s="23" t="s">
        <v>34</v>
      </c>
      <c r="F38" s="110"/>
      <c r="K38" s="20"/>
    </row>
    <row r="39" spans="1:11" s="19" customFormat="1" ht="15" customHeight="1" x14ac:dyDescent="0.3">
      <c r="B39" s="156"/>
      <c r="C39" s="162"/>
      <c r="D39" s="163"/>
      <c r="E39" s="164"/>
      <c r="K39" s="20"/>
    </row>
    <row r="40" spans="1:11" s="19" customFormat="1" ht="15" customHeight="1" x14ac:dyDescent="0.3">
      <c r="B40" s="156"/>
      <c r="C40" s="174" t="s">
        <v>42</v>
      </c>
      <c r="D40" s="175"/>
      <c r="E40" s="176"/>
      <c r="K40" s="20"/>
    </row>
    <row r="41" spans="1:11" s="19" customFormat="1" ht="14.4" x14ac:dyDescent="0.3">
      <c r="B41" s="156"/>
      <c r="C41" s="24" t="s">
        <v>43</v>
      </c>
      <c r="D41" s="17"/>
      <c r="E41" s="25" t="s">
        <v>44</v>
      </c>
      <c r="K41" s="20"/>
    </row>
    <row r="42" spans="1:11" s="19" customFormat="1" ht="15" customHeight="1" x14ac:dyDescent="0.3">
      <c r="B42" s="156"/>
      <c r="C42" s="24" t="s">
        <v>45</v>
      </c>
      <c r="D42" s="35">
        <f>D41/100*D21</f>
        <v>0</v>
      </c>
      <c r="E42" s="25" t="s">
        <v>21</v>
      </c>
      <c r="K42" s="20"/>
    </row>
    <row r="43" spans="1:11" s="19" customFormat="1" ht="15" customHeight="1" x14ac:dyDescent="0.3">
      <c r="B43" s="156"/>
      <c r="C43" s="24" t="s">
        <v>46</v>
      </c>
      <c r="D43" s="18"/>
      <c r="E43" s="25" t="s">
        <v>21</v>
      </c>
      <c r="K43" s="20"/>
    </row>
    <row r="44" spans="1:11" s="19" customFormat="1" ht="15" customHeight="1" x14ac:dyDescent="0.3">
      <c r="B44" s="156"/>
      <c r="C44" s="162"/>
      <c r="D44" s="163"/>
      <c r="E44" s="164"/>
      <c r="K44" s="20"/>
    </row>
    <row r="45" spans="1:11" s="19" customFormat="1" thickBot="1" x14ac:dyDescent="0.35">
      <c r="B45" s="157"/>
      <c r="C45" s="28" t="s">
        <v>47</v>
      </c>
      <c r="D45" s="36">
        <f>(D38*1000)+D42+D43</f>
        <v>0</v>
      </c>
      <c r="E45" s="30" t="s">
        <v>21</v>
      </c>
      <c r="K45" s="20"/>
    </row>
    <row r="46" spans="1:11" s="19" customFormat="1" ht="14.4" x14ac:dyDescent="0.3"/>
    <row r="47" spans="1:11" s="19" customFormat="1" ht="14.7" hidden="1" customHeight="1" x14ac:dyDescent="0.3">
      <c r="A47" s="89" t="s">
        <v>129</v>
      </c>
      <c r="B47" s="183" t="s">
        <v>48</v>
      </c>
      <c r="C47" s="177" t="s">
        <v>49</v>
      </c>
      <c r="D47" s="178"/>
      <c r="E47" s="179"/>
    </row>
    <row r="48" spans="1:11" s="19" customFormat="1" ht="14.4" hidden="1" x14ac:dyDescent="0.3">
      <c r="A48" s="89"/>
      <c r="B48" s="184"/>
      <c r="C48" s="100" t="s">
        <v>50</v>
      </c>
      <c r="D48" s="98" t="str">
        <f>IF($D$18="","",YEAR($D$18)*1)</f>
        <v/>
      </c>
      <c r="E48" s="39"/>
    </row>
    <row r="49" spans="1:11" s="19" customFormat="1" ht="14.4" hidden="1" x14ac:dyDescent="0.3">
      <c r="A49" s="89"/>
      <c r="B49" s="184"/>
      <c r="C49" s="100" t="s">
        <v>51</v>
      </c>
      <c r="D49" s="98" t="str">
        <f>IF($D$18="","",YEAR($D$19))</f>
        <v/>
      </c>
      <c r="E49" s="39"/>
    </row>
    <row r="50" spans="1:11" s="19" customFormat="1" ht="14.4" hidden="1" x14ac:dyDescent="0.3">
      <c r="A50" s="89"/>
      <c r="B50" s="184"/>
      <c r="C50" s="100" t="s">
        <v>52</v>
      </c>
      <c r="D50" s="40" t="e">
        <f>DATE(D48,12,31)-D18+1</f>
        <v>#VALUE!</v>
      </c>
      <c r="E50" s="39"/>
    </row>
    <row r="51" spans="1:11" s="19" customFormat="1" ht="14.4" hidden="1" x14ac:dyDescent="0.3">
      <c r="A51" s="89"/>
      <c r="B51" s="184"/>
      <c r="C51" s="100" t="s">
        <v>53</v>
      </c>
      <c r="D51" s="40" t="e">
        <f>D19-DATE(D49,1,1)+1</f>
        <v>#VALUE!</v>
      </c>
      <c r="E51" s="39"/>
    </row>
    <row r="52" spans="1:11" s="19" customFormat="1" ht="14.4" hidden="1" x14ac:dyDescent="0.3">
      <c r="A52" s="89"/>
      <c r="B52" s="184"/>
      <c r="C52" s="180" t="s">
        <v>54</v>
      </c>
      <c r="D52" s="181"/>
      <c r="E52" s="182"/>
    </row>
    <row r="53" spans="1:11" s="19" customFormat="1" ht="14.4" hidden="1" x14ac:dyDescent="0.3">
      <c r="A53" s="89"/>
      <c r="B53" s="184"/>
      <c r="C53" s="100" t="s">
        <v>55</v>
      </c>
      <c r="D53" s="99" t="e">
        <f>INDEX(tbl_RPP_RET[],1,MATCH("Yr "&amp;$D$48,tbl_RPP_RET[#Headers],0))</f>
        <v>#N/A</v>
      </c>
      <c r="E53" s="39"/>
    </row>
    <row r="54" spans="1:11" s="19" customFormat="1" ht="14.4" hidden="1" x14ac:dyDescent="0.3">
      <c r="A54" s="89"/>
      <c r="B54" s="184"/>
      <c r="C54" s="100" t="s">
        <v>56</v>
      </c>
      <c r="D54" s="99" t="e">
        <f>INDEX(tbl_RPP_RET[],1,MATCH("Yr "&amp;$D$49,tbl_RPP_RET[#Headers],0))</f>
        <v>#N/A</v>
      </c>
      <c r="E54" s="39"/>
    </row>
    <row r="55" spans="1:11" s="19" customFormat="1" ht="14.4" hidden="1" x14ac:dyDescent="0.3">
      <c r="A55" s="89"/>
      <c r="B55" s="184"/>
      <c r="C55" s="102" t="s">
        <v>57</v>
      </c>
      <c r="D55" s="99" t="e">
        <f>(D50*D53+D51*D54)/SUM(D50,D51)</f>
        <v>#VALUE!</v>
      </c>
      <c r="E55" s="39"/>
    </row>
    <row r="56" spans="1:11" s="19" customFormat="1" ht="14.4" hidden="1" x14ac:dyDescent="0.3">
      <c r="A56" s="89"/>
      <c r="B56" s="184"/>
      <c r="C56" s="180" t="s">
        <v>58</v>
      </c>
      <c r="D56" s="181"/>
      <c r="E56" s="182"/>
    </row>
    <row r="57" spans="1:11" s="19" customFormat="1" ht="14.4" hidden="1" x14ac:dyDescent="0.3">
      <c r="A57" s="89"/>
      <c r="B57" s="184"/>
      <c r="C57" s="100" t="s">
        <v>59</v>
      </c>
      <c r="D57" s="99" t="e">
        <f>IF(INDEX(tbl_State_Renewables[],MATCH($D$20,tbl_State_Renewables[[State]:[State]],0),MATCH("Yr "&amp;$D48,tbl_State_Renewables[#Headers],0))=0,0,
INDEX(tbl_State_Renewables[],MATCH($D$20,tbl_State_Renewables[[State]:[State]],0),MATCH("Yr "&amp;$D48,tbl_State_Renewables[#Headers],0))-D53)</f>
        <v>#N/A</v>
      </c>
      <c r="E57" s="39"/>
    </row>
    <row r="58" spans="1:11" s="19" customFormat="1" ht="14.4" hidden="1" x14ac:dyDescent="0.3">
      <c r="A58" s="89"/>
      <c r="B58" s="184"/>
      <c r="C58" s="100" t="s">
        <v>60</v>
      </c>
      <c r="D58" s="99" t="e">
        <f>IF(INDEX(tbl_State_Renewables[],MATCH($D$20,tbl_State_Renewables[[State]:[State]],0),MATCH("Yr "&amp;$D49,tbl_State_Renewables[#Headers],0))=0,0,
INDEX(tbl_State_Renewables[],MATCH($D$20,tbl_State_Renewables[[State]:[State]],0),MATCH("Yr "&amp;$D49,tbl_State_Renewables[#Headers],0))-D54)</f>
        <v>#N/A</v>
      </c>
      <c r="E58" s="39"/>
    </row>
    <row r="59" spans="1:11" s="19" customFormat="1" hidden="1" thickBot="1" x14ac:dyDescent="0.35">
      <c r="A59" s="89"/>
      <c r="B59" s="185"/>
      <c r="C59" s="64" t="s">
        <v>61</v>
      </c>
      <c r="D59" s="101" t="e">
        <f>(D50*D57+D51*D58)/SUM(D50,D51)</f>
        <v>#VALUE!</v>
      </c>
      <c r="E59" s="46"/>
    </row>
    <row r="60" spans="1:11" s="19" customFormat="1" hidden="1" thickBot="1" x14ac:dyDescent="0.35">
      <c r="A60" s="89"/>
    </row>
    <row r="61" spans="1:11" s="19" customFormat="1" ht="14.4" hidden="1" x14ac:dyDescent="0.3">
      <c r="A61" s="89"/>
      <c r="B61" s="165" t="s">
        <v>62</v>
      </c>
      <c r="C61" s="168" t="s">
        <v>63</v>
      </c>
      <c r="D61" s="168"/>
      <c r="E61" s="169"/>
      <c r="K61" s="20"/>
    </row>
    <row r="62" spans="1:11" s="19" customFormat="1" ht="14.4" hidden="1" x14ac:dyDescent="0.3">
      <c r="A62" s="89"/>
      <c r="B62" s="166"/>
      <c r="C62" s="37" t="s">
        <v>54</v>
      </c>
      <c r="D62" s="38" t="e">
        <f>D21*D55</f>
        <v>#VALUE!</v>
      </c>
      <c r="E62" s="39" t="s">
        <v>21</v>
      </c>
      <c r="K62" s="20"/>
    </row>
    <row r="63" spans="1:11" s="19" customFormat="1" ht="14.4" hidden="1" x14ac:dyDescent="0.3">
      <c r="A63" s="89"/>
      <c r="B63" s="166"/>
      <c r="C63" s="37" t="s">
        <v>64</v>
      </c>
      <c r="D63" s="40">
        <f>IFERROR(D21*D59, 0)</f>
        <v>0</v>
      </c>
      <c r="E63" s="39" t="s">
        <v>21</v>
      </c>
      <c r="K63" s="20"/>
    </row>
    <row r="64" spans="1:11" s="19" customFormat="1" ht="14.4" hidden="1" x14ac:dyDescent="0.3">
      <c r="A64" s="89"/>
      <c r="B64" s="166"/>
      <c r="C64" s="37"/>
      <c r="D64" s="40"/>
      <c r="E64" s="39"/>
      <c r="K64" s="20"/>
    </row>
    <row r="65" spans="1:11" s="19" customFormat="1" ht="14.4" hidden="1" x14ac:dyDescent="0.3">
      <c r="A65" s="89"/>
      <c r="B65" s="166"/>
      <c r="C65" s="37" t="s">
        <v>65</v>
      </c>
      <c r="D65" s="41">
        <f>D34</f>
        <v>0</v>
      </c>
      <c r="E65" s="39" t="s">
        <v>21</v>
      </c>
      <c r="K65" s="20"/>
    </row>
    <row r="66" spans="1:11" s="19" customFormat="1" ht="14.4" hidden="1" x14ac:dyDescent="0.3">
      <c r="A66" s="89"/>
      <c r="B66" s="166"/>
      <c r="C66" s="37" t="s">
        <v>66</v>
      </c>
      <c r="D66" s="41">
        <f>SUM(D35)</f>
        <v>0</v>
      </c>
      <c r="E66" s="39" t="s">
        <v>21</v>
      </c>
      <c r="K66" s="20"/>
    </row>
    <row r="67" spans="1:11" s="19" customFormat="1" ht="14.4" hidden="1" x14ac:dyDescent="0.3">
      <c r="A67" s="89"/>
      <c r="B67" s="166"/>
      <c r="C67" s="37"/>
      <c r="D67" s="41"/>
      <c r="E67" s="39"/>
      <c r="K67" s="20"/>
    </row>
    <row r="68" spans="1:11" s="19" customFormat="1" ht="14.4" hidden="1" x14ac:dyDescent="0.3">
      <c r="A68" s="89"/>
      <c r="B68" s="166"/>
      <c r="C68" s="37" t="s">
        <v>67</v>
      </c>
      <c r="D68" s="40">
        <f>D42+D43</f>
        <v>0</v>
      </c>
      <c r="E68" s="39" t="s">
        <v>21</v>
      </c>
      <c r="K68" s="20"/>
    </row>
    <row r="69" spans="1:11" s="19" customFormat="1" ht="14.4" hidden="1" x14ac:dyDescent="0.3">
      <c r="A69" s="89"/>
      <c r="B69" s="166"/>
      <c r="C69" s="37" t="s">
        <v>68</v>
      </c>
      <c r="D69" s="42">
        <f>D38*1000</f>
        <v>0</v>
      </c>
      <c r="E69" s="43" t="s">
        <v>21</v>
      </c>
      <c r="K69" s="20"/>
    </row>
    <row r="70" spans="1:11" s="19" customFormat="1" ht="14.4" hidden="1" x14ac:dyDescent="0.3">
      <c r="A70" s="89"/>
      <c r="B70" s="166"/>
      <c r="C70" s="170"/>
      <c r="D70" s="170"/>
      <c r="E70" s="171"/>
      <c r="K70" s="20"/>
    </row>
    <row r="71" spans="1:11" s="19" customFormat="1" ht="14.4" hidden="1" x14ac:dyDescent="0.3">
      <c r="A71" s="89"/>
      <c r="B71" s="166"/>
      <c r="C71" s="172" t="s">
        <v>69</v>
      </c>
      <c r="D71" s="172"/>
      <c r="E71" s="173"/>
      <c r="K71" s="20"/>
    </row>
    <row r="72" spans="1:11" s="19" customFormat="1" ht="14.4" hidden="1" x14ac:dyDescent="0.3">
      <c r="A72" s="89"/>
      <c r="B72" s="166"/>
      <c r="C72" s="37" t="s">
        <v>70</v>
      </c>
      <c r="D72" s="40">
        <f>IFERROR(MAX(0,SUM(D21,D29)-SUM(D62:D63,D65:D66,D68,D69)), 0)</f>
        <v>0</v>
      </c>
      <c r="E72" s="39" t="s">
        <v>21</v>
      </c>
      <c r="K72" s="20"/>
    </row>
    <row r="73" spans="1:11" s="19" customFormat="1" ht="14.4" hidden="1" x14ac:dyDescent="0.3">
      <c r="A73" s="89"/>
      <c r="B73" s="166"/>
      <c r="C73" s="37" t="s">
        <v>71</v>
      </c>
      <c r="D73" s="40">
        <f>D22</f>
        <v>0</v>
      </c>
      <c r="E73" s="39" t="s">
        <v>23</v>
      </c>
      <c r="K73" s="20"/>
    </row>
    <row r="74" spans="1:11" s="19" customFormat="1" hidden="1" thickBot="1" x14ac:dyDescent="0.35">
      <c r="A74" s="89"/>
      <c r="B74" s="167"/>
      <c r="C74" s="44" t="s">
        <v>72</v>
      </c>
      <c r="D74" s="45">
        <f>D23</f>
        <v>0</v>
      </c>
      <c r="E74" s="46" t="s">
        <v>25</v>
      </c>
      <c r="K74" s="20"/>
    </row>
    <row r="75" spans="1:11" s="19" customFormat="1" hidden="1" thickBot="1" x14ac:dyDescent="0.35">
      <c r="A75" s="89"/>
      <c r="K75" s="20"/>
    </row>
    <row r="76" spans="1:11" s="19" customFormat="1" ht="28.8" hidden="1" x14ac:dyDescent="0.3">
      <c r="A76" s="89"/>
      <c r="B76" s="186" t="s">
        <v>73</v>
      </c>
      <c r="C76" s="47" t="s">
        <v>74</v>
      </c>
      <c r="D76" s="48">
        <f>SUM(D21,D33)</f>
        <v>0</v>
      </c>
      <c r="E76" s="49" t="s">
        <v>21</v>
      </c>
      <c r="F76" s="50"/>
      <c r="K76" s="20"/>
    </row>
    <row r="77" spans="1:11" s="19" customFormat="1" ht="14.4" hidden="1" x14ac:dyDescent="0.3">
      <c r="A77" s="89"/>
      <c r="B77" s="195"/>
      <c r="C77" s="51" t="s">
        <v>75</v>
      </c>
      <c r="D77" s="52" t="e">
        <f>MIN(D76,SUM(D62,D63,D65,D66,D68,D69))</f>
        <v>#VALUE!</v>
      </c>
      <c r="E77" s="53" t="s">
        <v>21</v>
      </c>
      <c r="F77" s="50"/>
      <c r="K77" s="20"/>
    </row>
    <row r="78" spans="1:11" s="19" customFormat="1" ht="29.4" hidden="1" thickBot="1" x14ac:dyDescent="0.35">
      <c r="A78" s="89"/>
      <c r="B78" s="187"/>
      <c r="C78" s="54" t="s">
        <v>76</v>
      </c>
      <c r="D78" s="55">
        <f>D24+D33*3.6</f>
        <v>0</v>
      </c>
      <c r="E78" s="56" t="s">
        <v>23</v>
      </c>
      <c r="K78" s="20"/>
    </row>
    <row r="79" spans="1:11" s="19" customFormat="1" thickBot="1" x14ac:dyDescent="0.35">
      <c r="A79" s="20"/>
      <c r="K79" s="20"/>
    </row>
    <row r="80" spans="1:11" s="19" customFormat="1" ht="14.7" customHeight="1" thickBot="1" x14ac:dyDescent="0.35">
      <c r="B80" s="192" t="s">
        <v>77</v>
      </c>
      <c r="C80" s="72"/>
      <c r="D80" s="73"/>
      <c r="E80" s="57"/>
      <c r="F80" s="57" t="s">
        <v>78</v>
      </c>
      <c r="K80" s="20"/>
    </row>
    <row r="81" spans="1:11" s="19" customFormat="1" ht="14.4" x14ac:dyDescent="0.3">
      <c r="B81" s="193"/>
      <c r="C81" s="58" t="s">
        <v>79</v>
      </c>
      <c r="D81" s="59">
        <f>MIN(D76,D65)</f>
        <v>0</v>
      </c>
      <c r="E81" s="60" t="s">
        <v>21</v>
      </c>
      <c r="F81" s="61" t="str">
        <f>IFERROR(D81*3.6/$D$78,"")</f>
        <v/>
      </c>
      <c r="G81" s="110"/>
      <c r="K81" s="20"/>
    </row>
    <row r="82" spans="1:11" s="19" customFormat="1" ht="14.4" x14ac:dyDescent="0.3">
      <c r="B82" s="193"/>
      <c r="C82" s="58" t="s">
        <v>80</v>
      </c>
      <c r="D82" s="59" t="str">
        <f>IFERROR(MIN($D$76-D81-D83-D84,SUM(D62:D63)),"")</f>
        <v/>
      </c>
      <c r="E82" s="60" t="s">
        <v>21</v>
      </c>
      <c r="F82" s="62" t="str">
        <f>IFERROR(D82*3.6/$D$78,"")</f>
        <v/>
      </c>
      <c r="K82" s="20"/>
    </row>
    <row r="83" spans="1:11" s="19" customFormat="1" ht="14.4" x14ac:dyDescent="0.3">
      <c r="B83" s="193"/>
      <c r="C83" s="58" t="s">
        <v>81</v>
      </c>
      <c r="D83" s="59">
        <f>MIN($D$76-D81,D68)</f>
        <v>0</v>
      </c>
      <c r="E83" s="60" t="s">
        <v>21</v>
      </c>
      <c r="F83" s="62" t="str">
        <f>IFERROR(D83*3.6/$D$78,"")</f>
        <v/>
      </c>
      <c r="K83" s="20"/>
    </row>
    <row r="84" spans="1:11" s="19" customFormat="1" thickBot="1" x14ac:dyDescent="0.35">
      <c r="B84" s="194"/>
      <c r="C84" s="54" t="s">
        <v>82</v>
      </c>
      <c r="D84" s="107">
        <f>MIN($D$76-D81-D83,(D69+D66))</f>
        <v>0</v>
      </c>
      <c r="E84" s="56" t="s">
        <v>21</v>
      </c>
      <c r="F84" s="67" t="str">
        <f>IFERROR(D84*3.6/$D$78,"")</f>
        <v/>
      </c>
      <c r="K84" s="20"/>
    </row>
    <row r="85" spans="1:11" s="19" customFormat="1" ht="14.4" hidden="1" x14ac:dyDescent="0.3">
      <c r="A85" s="89"/>
      <c r="B85" s="104"/>
      <c r="C85" s="51"/>
      <c r="D85" s="52"/>
      <c r="E85" s="53"/>
      <c r="F85" s="106"/>
      <c r="K85" s="20"/>
    </row>
    <row r="86" spans="1:11" s="19" customFormat="1" ht="14.4" hidden="1" x14ac:dyDescent="0.3">
      <c r="A86" s="89"/>
      <c r="B86" s="104"/>
      <c r="C86" s="58" t="s">
        <v>70</v>
      </c>
      <c r="D86" s="59">
        <f>D72</f>
        <v>0</v>
      </c>
      <c r="E86" s="60" t="s">
        <v>21</v>
      </c>
      <c r="F86" s="62" t="e">
        <f>D86*3.6/$D$78</f>
        <v>#DIV/0!</v>
      </c>
      <c r="K86" s="20"/>
    </row>
    <row r="87" spans="1:11" s="19" customFormat="1" ht="14.4" hidden="1" x14ac:dyDescent="0.3">
      <c r="A87" s="89"/>
      <c r="B87" s="104"/>
      <c r="C87" s="58" t="s">
        <v>71</v>
      </c>
      <c r="D87" s="59">
        <f>D73</f>
        <v>0</v>
      </c>
      <c r="E87" s="60" t="s">
        <v>23</v>
      </c>
      <c r="F87" s="62" t="e">
        <f>D87/$D$78</f>
        <v>#DIV/0!</v>
      </c>
      <c r="K87" s="20"/>
    </row>
    <row r="88" spans="1:11" s="19" customFormat="1" ht="14.4" hidden="1" x14ac:dyDescent="0.3">
      <c r="A88" s="89"/>
      <c r="B88" s="104"/>
      <c r="C88" s="58" t="s">
        <v>72</v>
      </c>
      <c r="D88" s="59">
        <f>D74</f>
        <v>0</v>
      </c>
      <c r="E88" s="60" t="s">
        <v>25</v>
      </c>
      <c r="F88" s="62" t="e">
        <f>D88*38.6/$D$78</f>
        <v>#DIV/0!</v>
      </c>
      <c r="K88" s="20"/>
    </row>
    <row r="89" spans="1:11" s="19" customFormat="1" ht="14.4" hidden="1" x14ac:dyDescent="0.3">
      <c r="A89" s="89"/>
      <c r="B89" s="104"/>
      <c r="C89" s="58"/>
      <c r="D89" s="59"/>
      <c r="E89" s="60"/>
      <c r="F89" s="62"/>
      <c r="K89" s="20"/>
    </row>
    <row r="90" spans="1:11" s="19" customFormat="1" ht="14.4" hidden="1" x14ac:dyDescent="0.3">
      <c r="A90" s="89"/>
      <c r="B90" s="104"/>
      <c r="C90" s="58" t="s">
        <v>83</v>
      </c>
      <c r="D90" s="63" t="str">
        <f>IFERROR(D77*3.6/D78, " ")</f>
        <v xml:space="preserve"> </v>
      </c>
      <c r="E90" s="60"/>
      <c r="F90" s="62"/>
      <c r="K90" s="20"/>
    </row>
    <row r="91" spans="1:11" s="19" customFormat="1" ht="15.75" hidden="1" customHeight="1" thickBot="1" x14ac:dyDescent="0.35">
      <c r="A91" s="89"/>
      <c r="B91" s="105"/>
      <c r="C91" s="64" t="s">
        <v>84</v>
      </c>
      <c r="D91" s="65" t="str">
        <f>IFERROR(D81*3.6/D78, " ")</f>
        <v xml:space="preserve"> </v>
      </c>
      <c r="E91" s="66"/>
      <c r="F91" s="67"/>
      <c r="K91" s="20"/>
    </row>
    <row r="92" spans="1:11" s="19" customFormat="1" ht="15.75" customHeight="1" thickBot="1" x14ac:dyDescent="0.35">
      <c r="B92" s="68"/>
      <c r="C92" s="69"/>
      <c r="D92" s="70"/>
      <c r="E92" s="71"/>
      <c r="K92" s="20"/>
    </row>
    <row r="93" spans="1:11" s="19" customFormat="1" ht="15.75" customHeight="1" thickBot="1" x14ac:dyDescent="0.35">
      <c r="B93" s="192" t="s">
        <v>85</v>
      </c>
      <c r="C93" s="72"/>
      <c r="D93" s="73"/>
      <c r="E93" s="57"/>
      <c r="F93" s="57" t="s">
        <v>78</v>
      </c>
      <c r="K93" s="20"/>
    </row>
    <row r="94" spans="1:11" s="19" customFormat="1" ht="14.7" customHeight="1" x14ac:dyDescent="0.3">
      <c r="B94" s="193"/>
      <c r="C94" s="74" t="s">
        <v>86</v>
      </c>
      <c r="D94" s="48" t="str">
        <f>IFERROR(D77,"")</f>
        <v/>
      </c>
      <c r="E94" s="75" t="s">
        <v>21</v>
      </c>
      <c r="F94" s="61" t="str">
        <f>IFERROR(D94*3.6/$D$78, "")</f>
        <v/>
      </c>
      <c r="G94" s="76">
        <f>IF(F94&gt;0,MAX($G$93:G93)+1,"")</f>
        <v>1</v>
      </c>
      <c r="H94" s="77"/>
      <c r="K94" s="20"/>
    </row>
    <row r="95" spans="1:11" s="19" customFormat="1" ht="14.4" x14ac:dyDescent="0.3">
      <c r="B95" s="193"/>
      <c r="C95" s="78" t="s">
        <v>70</v>
      </c>
      <c r="D95" s="52" t="str">
        <f>IFERROR((D76-D94),"")</f>
        <v/>
      </c>
      <c r="E95" s="79" t="s">
        <v>21</v>
      </c>
      <c r="F95" s="62" t="str">
        <f>IFERROR(D95*3.6/$D$78, "")</f>
        <v/>
      </c>
      <c r="G95" s="76">
        <f>IF(F95&gt;0,MAX($G$93:G94)+1,"")</f>
        <v>2</v>
      </c>
      <c r="K95" s="20"/>
    </row>
    <row r="96" spans="1:11" s="19" customFormat="1" ht="12" customHeight="1" x14ac:dyDescent="0.3">
      <c r="B96" s="193"/>
      <c r="C96" s="78" t="s">
        <v>71</v>
      </c>
      <c r="D96" s="52">
        <f>(D22)</f>
        <v>0</v>
      </c>
      <c r="E96" s="79" t="s">
        <v>23</v>
      </c>
      <c r="F96" s="62" t="str">
        <f>IFERROR(D96/$D$78, "")</f>
        <v/>
      </c>
      <c r="G96" s="76">
        <f>IF(F96&gt;0,MAX($G$93:G95)+1,"")</f>
        <v>3</v>
      </c>
      <c r="K96" s="20"/>
    </row>
    <row r="97" spans="1:11" s="19" customFormat="1" thickBot="1" x14ac:dyDescent="0.35">
      <c r="B97" s="194"/>
      <c r="C97" s="80" t="s">
        <v>72</v>
      </c>
      <c r="D97" s="81">
        <f>(D23)</f>
        <v>0</v>
      </c>
      <c r="E97" s="82" t="s">
        <v>25</v>
      </c>
      <c r="F97" s="67" t="str">
        <f>IFERROR(D97*38.6/$D$78, "")</f>
        <v/>
      </c>
      <c r="G97" s="76">
        <f>IF(F97&gt;0,MAX($G$93:G96)+1,"")</f>
        <v>4</v>
      </c>
      <c r="K97" s="20"/>
    </row>
    <row r="98" spans="1:11" s="19" customFormat="1" thickBot="1" x14ac:dyDescent="0.35">
      <c r="K98" s="20"/>
    </row>
    <row r="99" spans="1:11" s="19" customFormat="1" ht="14.4" hidden="1" x14ac:dyDescent="0.3">
      <c r="A99" s="89"/>
      <c r="C99" s="90" t="s">
        <v>87</v>
      </c>
      <c r="D99" s="83"/>
      <c r="E99" s="83"/>
      <c r="K99" s="20"/>
    </row>
    <row r="100" spans="1:11" s="19" customFormat="1" ht="14.4" hidden="1" x14ac:dyDescent="0.3">
      <c r="A100" s="89"/>
      <c r="C100" s="83" t="s">
        <v>88</v>
      </c>
      <c r="D100" s="83"/>
      <c r="E100" s="84" t="e">
        <f>1-E101</f>
        <v>#VALUE!</v>
      </c>
      <c r="K100" s="20"/>
    </row>
    <row r="101" spans="1:11" s="19" customFormat="1" ht="14.4" hidden="1" x14ac:dyDescent="0.3">
      <c r="A101" s="89"/>
      <c r="C101" s="83" t="s">
        <v>89</v>
      </c>
      <c r="D101" s="83"/>
      <c r="E101" s="84" t="str">
        <f>D90</f>
        <v xml:space="preserve"> </v>
      </c>
      <c r="K101" s="20"/>
    </row>
    <row r="102" spans="1:11" s="19" customFormat="1" ht="14.4" hidden="1" x14ac:dyDescent="0.3">
      <c r="A102" s="89"/>
      <c r="K102" s="20"/>
    </row>
    <row r="103" spans="1:11" s="19" customFormat="1" ht="14.4" hidden="1" x14ac:dyDescent="0.3">
      <c r="A103" s="89"/>
      <c r="B103" s="83" t="s">
        <v>90</v>
      </c>
      <c r="C103" s="90" t="s">
        <v>91</v>
      </c>
      <c r="D103" s="83"/>
      <c r="E103" s="83"/>
      <c r="K103" s="20"/>
    </row>
    <row r="104" spans="1:11" s="19" customFormat="1" ht="14.4" hidden="1" x14ac:dyDescent="0.3">
      <c r="A104" s="89"/>
      <c r="B104" s="83">
        <v>1</v>
      </c>
      <c r="C104" s="83" t="str">
        <f>IF(ISNA(MATCH($B104,$G$94:$G$97,0)),"",INDEX(C$94:C$97,MATCH($B104,$G$94:$G$97,0)))</f>
        <v>Renewable electricity</v>
      </c>
      <c r="D104" s="83"/>
      <c r="E104" s="85" t="str">
        <f>IF(ISNA(MATCH($B104,$G$94:$G$97,0)),"",INDEX(F$94:F$97,MATCH($B104,$G$94:$G$97,0)))</f>
        <v/>
      </c>
    </row>
    <row r="105" spans="1:11" s="19" customFormat="1" ht="14.4" hidden="1" x14ac:dyDescent="0.3">
      <c r="A105" s="89"/>
      <c r="B105" s="83">
        <v>2</v>
      </c>
      <c r="C105" s="83" t="str">
        <f>IF(ISNA(MATCH($B105,$G$94:$G$97,0)),"",INDEX(C$94:C$97,MATCH($B105,$G$94:$G$97,0)))</f>
        <v>Non-renewable electricity</v>
      </c>
      <c r="D105" s="83"/>
      <c r="E105" s="85" t="str">
        <f>IF(ISNA(MATCH($B105,$G$94:$G$97,0)),"",INDEX(F$94:F$97,MATCH($B105,$G$94:$G$97,0)))</f>
        <v/>
      </c>
    </row>
    <row r="106" spans="1:11" s="19" customFormat="1" ht="14.4" hidden="1" x14ac:dyDescent="0.3">
      <c r="A106" s="89"/>
      <c r="B106" s="83">
        <v>3</v>
      </c>
      <c r="C106" s="83" t="str">
        <f>IF(ISNA(MATCH($B106,$G$94:$G$97,0)),"",INDEX(C$94:C$97,MATCH($B106,$G$94:$G$97,0)))</f>
        <v>Gas</v>
      </c>
      <c r="D106" s="83"/>
      <c r="E106" s="85" t="str">
        <f>IF(ISNA(MATCH($B106,$G$94:$G$97,0)),"",INDEX(F$94:F$97,MATCH($B106,$G$94:$G$97,0)))</f>
        <v/>
      </c>
    </row>
    <row r="107" spans="1:11" s="19" customFormat="1" ht="14.4" hidden="1" x14ac:dyDescent="0.3">
      <c r="A107" s="89"/>
      <c r="B107" s="83">
        <v>4</v>
      </c>
      <c r="C107" s="83" t="str">
        <f>IF(ISNA(MATCH($B107,$G$94:$G$97,0)),"",INDEX(C$94:C$97,MATCH($B107,$G$94:$G$97,0)))</f>
        <v>Diesel</v>
      </c>
      <c r="D107" s="83"/>
      <c r="E107" s="85" t="str">
        <f>IF(ISNA(MATCH($B107,$G$94:$G$97,0)),"",INDEX(F$94:F$97,MATCH($B107,$G$94:$G$97,0)))</f>
        <v/>
      </c>
    </row>
    <row r="108" spans="1:11" s="19" customFormat="1" hidden="1" thickBot="1" x14ac:dyDescent="0.35">
      <c r="A108" s="89"/>
    </row>
    <row r="109" spans="1:11" s="19" customFormat="1" ht="47.7" customHeight="1" x14ac:dyDescent="0.3">
      <c r="B109" s="186" t="s">
        <v>92</v>
      </c>
      <c r="C109" s="86" t="s">
        <v>83</v>
      </c>
      <c r="D109" s="188" t="str">
        <f>D90</f>
        <v xml:space="preserve"> </v>
      </c>
      <c r="E109" s="189"/>
      <c r="K109" s="20"/>
    </row>
    <row r="110" spans="1:11" s="19" customFormat="1" ht="47.7" customHeight="1" thickBot="1" x14ac:dyDescent="0.35">
      <c r="B110" s="187"/>
      <c r="C110" s="87" t="s">
        <v>93</v>
      </c>
      <c r="D110" s="190" t="str">
        <f>D91</f>
        <v xml:space="preserve"> </v>
      </c>
      <c r="E110" s="191"/>
    </row>
    <row r="111" spans="1:11" s="19" customFormat="1" ht="14.4" x14ac:dyDescent="0.3"/>
    <row r="112" spans="1:11" s="19" customFormat="1" ht="14.4" x14ac:dyDescent="0.3"/>
    <row r="113" spans="6:11" s="19" customFormat="1" ht="14.4" x14ac:dyDescent="0.3"/>
    <row r="114" spans="6:11" s="19" customFormat="1" ht="14.4" x14ac:dyDescent="0.3"/>
    <row r="115" spans="6:11" s="19" customFormat="1" ht="14.4" x14ac:dyDescent="0.3"/>
    <row r="116" spans="6:11" s="19" customFormat="1" ht="14.4" x14ac:dyDescent="0.3"/>
    <row r="117" spans="6:11" s="19" customFormat="1" ht="14.4" x14ac:dyDescent="0.3"/>
    <row r="118" spans="6:11" s="19" customFormat="1" ht="14.4" x14ac:dyDescent="0.3"/>
    <row r="119" spans="6:11" s="19" customFormat="1" ht="14.4" x14ac:dyDescent="0.3"/>
    <row r="120" spans="6:11" s="19" customFormat="1" ht="14.4" x14ac:dyDescent="0.3"/>
    <row r="121" spans="6:11" s="19" customFormat="1" ht="14.4" x14ac:dyDescent="0.3"/>
    <row r="122" spans="6:11" s="19" customFormat="1" ht="14.4" x14ac:dyDescent="0.3"/>
    <row r="123" spans="6:11" s="19" customFormat="1" ht="14.4" x14ac:dyDescent="0.3"/>
    <row r="124" spans="6:11" s="19" customFormat="1" ht="14.4" x14ac:dyDescent="0.3"/>
    <row r="125" spans="6:11" s="19" customFormat="1" ht="14.4" x14ac:dyDescent="0.3"/>
    <row r="126" spans="6:11" s="19" customFormat="1" ht="14.4" x14ac:dyDescent="0.3">
      <c r="F126" s="88"/>
      <c r="K126" s="20"/>
    </row>
    <row r="127" spans="6:11" s="19" customFormat="1" ht="14.4" x14ac:dyDescent="0.3">
      <c r="F127" s="88"/>
    </row>
    <row r="128" spans="6:11" s="19" customFormat="1" ht="14.4" x14ac:dyDescent="0.3">
      <c r="F128" s="88"/>
    </row>
    <row r="129" s="19" customFormat="1" ht="14.4" x14ac:dyDescent="0.3"/>
    <row r="130" s="19" customFormat="1" ht="14.4" x14ac:dyDescent="0.3"/>
    <row r="131" s="19" customFormat="1" ht="14.4" x14ac:dyDescent="0.3"/>
    <row r="132" s="19" customFormat="1" ht="14.4" x14ac:dyDescent="0.3"/>
    <row r="133" s="19" customFormat="1" ht="14.4" x14ac:dyDescent="0.3"/>
    <row r="134" s="19" customFormat="1" ht="14.4" x14ac:dyDescent="0.3"/>
    <row r="135" s="19" customFormat="1" ht="14.4" x14ac:dyDescent="0.3"/>
  </sheetData>
  <sheetProtection algorithmName="SHA-512" hashValue="TZ7SCbyUnHaoXiEgfGLFHM/sGfuHRTOK3qLXcpPgLQK7uRTanR98+rYJ6qqUGAjt5VtFIQksYtmB3l5IdW7BIQ==" saltValue="Q2TVGG952UfiwVhG0WBv9g==" spinCount="100000" sheet="1" objects="1" scenarios="1"/>
  <mergeCells count="23">
    <mergeCell ref="B109:B110"/>
    <mergeCell ref="D109:E109"/>
    <mergeCell ref="D110:E110"/>
    <mergeCell ref="B93:B97"/>
    <mergeCell ref="B76:B78"/>
    <mergeCell ref="B80:B84"/>
    <mergeCell ref="B61:B74"/>
    <mergeCell ref="C61:E61"/>
    <mergeCell ref="C70:E70"/>
    <mergeCell ref="C71:E71"/>
    <mergeCell ref="C40:E40"/>
    <mergeCell ref="C44:E44"/>
    <mergeCell ref="C47:E47"/>
    <mergeCell ref="C56:E56"/>
    <mergeCell ref="C52:E52"/>
    <mergeCell ref="B47:B59"/>
    <mergeCell ref="B20:B24"/>
    <mergeCell ref="B29:B35"/>
    <mergeCell ref="B38:B45"/>
    <mergeCell ref="B10:I15"/>
    <mergeCell ref="C8:F8"/>
    <mergeCell ref="C37:E37"/>
    <mergeCell ref="C39:E39"/>
  </mergeCells>
  <dataValidations count="6">
    <dataValidation type="whole" showInputMessage="1" showErrorMessage="1" errorTitle="Whole numbers only" error="Please enter number of LGCs (MWh)." sqref="D30" xr:uid="{060985D9-62A0-4CFC-9F5D-E2CCB304A3F9}">
      <formula1>0</formula1>
      <formula2>100000000</formula2>
    </dataValidation>
    <dataValidation type="whole" showInputMessage="1" showErrorMessage="1" errorTitle="Whole number only" error="Please entre number of LGCs (MWh)" sqref="D31" xr:uid="{04723BEC-E9B4-40D5-9751-B29B02A16F25}">
      <formula1>0</formula1>
      <formula2>10000000000000</formula2>
    </dataValidation>
    <dataValidation showInputMessage="1" showErrorMessage="1" errorTitle="Whole numbers only" error="Please enter number of LGCs (MWh)" sqref="D38" xr:uid="{97A0373A-BB4F-4978-A52C-46B5A233C1CE}"/>
    <dataValidation type="list" allowBlank="1" showInputMessage="1" showErrorMessage="1" sqref="D26" xr:uid="{8B9DC524-48D4-412D-ABE5-0CFA001C1236}">
      <formula1>"&lt;select&gt;, Yes, No"</formula1>
    </dataValidation>
    <dataValidation type="list" allowBlank="1" showInputMessage="1" showErrorMessage="1" sqref="D28" xr:uid="{923BBF5C-B7B1-436A-B450-D202B99590D6}">
      <formula1>"&lt;select&gt;, Not applicable, Yes, No"</formula1>
    </dataValidation>
    <dataValidation type="decimal" allowBlank="1" showInputMessage="1" showErrorMessage="1" errorTitle="Incorrect Entry" error="Please Enter a Percentage" sqref="D41" xr:uid="{F983C2DF-162F-45F3-B5FC-C83AA883E7FA}">
      <formula1>0</formula1>
      <formula2>100</formula2>
    </dataValidation>
  </dataValidations>
  <pageMargins left="0.7" right="0.7" top="0.75" bottom="0.75" header="0.3" footer="0.3"/>
  <pageSetup paperSize="9" orientation="portrait" horizontalDpi="90" verticalDpi="9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9B97E56-F8C1-4873-AC54-4238DD0B05B0}">
          <x14:formula1>
            <xm:f>xrefs!$A$5:$A$12</xm:f>
          </x14:formula1>
          <xm:sqref>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B3FBA-496D-411B-BDDE-A398F5E112F0}">
  <dimension ref="A2:D17"/>
  <sheetViews>
    <sheetView workbookViewId="0">
      <selection activeCell="C28" sqref="C28"/>
    </sheetView>
  </sheetViews>
  <sheetFormatPr defaultColWidth="8.77734375" defaultRowHeight="14.4" x14ac:dyDescent="0.3"/>
  <cols>
    <col min="1" max="1" width="44.33203125" customWidth="1"/>
    <col min="2" max="2" width="14.33203125" customWidth="1"/>
    <col min="3" max="3" width="41.6640625" customWidth="1"/>
    <col min="4" max="4" width="10.44140625" bestFit="1" customWidth="1"/>
  </cols>
  <sheetData>
    <row r="2" spans="1:4" x14ac:dyDescent="0.3">
      <c r="A2" s="121" t="s">
        <v>94</v>
      </c>
      <c r="B2" s="117" t="str">
        <f>'REI calculator'!D90</f>
        <v xml:space="preserve"> </v>
      </c>
      <c r="C2" s="121" t="s">
        <v>95</v>
      </c>
      <c r="D2" s="118" t="str">
        <f>'REI calculator'!F81</f>
        <v/>
      </c>
    </row>
    <row r="3" spans="1:4" x14ac:dyDescent="0.3">
      <c r="A3" s="121" t="s">
        <v>96</v>
      </c>
      <c r="B3" s="120" t="str">
        <f>'REI calculator'!D90</f>
        <v xml:space="preserve"> </v>
      </c>
      <c r="C3" s="121" t="s">
        <v>97</v>
      </c>
      <c r="D3" s="119" t="str">
        <f>'REI calculator'!D82</f>
        <v/>
      </c>
    </row>
    <row r="4" spans="1:4" x14ac:dyDescent="0.3">
      <c r="A4" s="121" t="s">
        <v>98</v>
      </c>
      <c r="B4" s="119" t="str">
        <f>'REI calculator'!D94</f>
        <v/>
      </c>
      <c r="C4" s="121" t="s">
        <v>99</v>
      </c>
      <c r="D4" s="118" t="str">
        <f>'REI calculator'!F82</f>
        <v/>
      </c>
    </row>
    <row r="5" spans="1:4" x14ac:dyDescent="0.3">
      <c r="A5" s="121" t="s">
        <v>100</v>
      </c>
      <c r="B5" s="118" t="str">
        <f>'REI calculator'!F95</f>
        <v/>
      </c>
      <c r="C5" s="121" t="s">
        <v>101</v>
      </c>
      <c r="D5" s="119">
        <f>'REI calculator'!D83</f>
        <v>0</v>
      </c>
    </row>
    <row r="6" spans="1:4" x14ac:dyDescent="0.3">
      <c r="A6" s="121" t="s">
        <v>102</v>
      </c>
      <c r="B6" s="119" t="str">
        <f>'REI calculator'!D95</f>
        <v/>
      </c>
      <c r="C6" s="121" t="s">
        <v>103</v>
      </c>
      <c r="D6" s="118" t="str">
        <f>'REI calculator'!F83</f>
        <v/>
      </c>
    </row>
    <row r="7" spans="1:4" x14ac:dyDescent="0.3">
      <c r="A7" s="121" t="s">
        <v>104</v>
      </c>
      <c r="B7" s="118" t="str">
        <f>'REI calculator'!F96</f>
        <v/>
      </c>
      <c r="C7" s="121" t="s">
        <v>105</v>
      </c>
      <c r="D7" s="119">
        <f>'REI calculator'!D84</f>
        <v>0</v>
      </c>
    </row>
    <row r="8" spans="1:4" x14ac:dyDescent="0.3">
      <c r="A8" s="121" t="s">
        <v>106</v>
      </c>
      <c r="B8" s="118" t="str">
        <f>'REI calculator'!F97</f>
        <v/>
      </c>
      <c r="C8" s="121" t="s">
        <v>107</v>
      </c>
      <c r="D8" s="118" t="str">
        <f>'REI calculator'!F84</f>
        <v/>
      </c>
    </row>
    <row r="9" spans="1:4" x14ac:dyDescent="0.3">
      <c r="A9" s="121" t="s">
        <v>108</v>
      </c>
      <c r="B9">
        <f>'REI calculator'!D26</f>
        <v>0</v>
      </c>
    </row>
    <row r="10" spans="1:4" x14ac:dyDescent="0.3">
      <c r="A10" s="121" t="s">
        <v>109</v>
      </c>
      <c r="B10" s="122">
        <f>'REI calculator'!D27</f>
        <v>0</v>
      </c>
    </row>
    <row r="11" spans="1:4" x14ac:dyDescent="0.3">
      <c r="A11" s="121" t="s">
        <v>110</v>
      </c>
      <c r="B11" s="119">
        <f>'REI calculator'!D81</f>
        <v>0</v>
      </c>
    </row>
    <row r="15" spans="1:4" x14ac:dyDescent="0.3">
      <c r="B15" s="119"/>
    </row>
    <row r="17" spans="2:2" x14ac:dyDescent="0.3">
      <c r="B17" s="118"/>
    </row>
  </sheetData>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5469E-35BE-40B8-975B-0C4586A78CFB}">
  <sheetPr>
    <tabColor rgb="FFFFC000"/>
  </sheetPr>
  <dimension ref="A2:F17"/>
  <sheetViews>
    <sheetView workbookViewId="0">
      <selection activeCell="F13" sqref="F13"/>
    </sheetView>
  </sheetViews>
  <sheetFormatPr defaultColWidth="8.77734375" defaultRowHeight="14.4" x14ac:dyDescent="0.3"/>
  <cols>
    <col min="1" max="1" width="11.33203125" customWidth="1"/>
    <col min="2" max="2" width="16.44140625" customWidth="1"/>
    <col min="4" max="4" width="13.109375" customWidth="1"/>
    <col min="5" max="5" width="13.44140625" bestFit="1" customWidth="1"/>
  </cols>
  <sheetData>
    <row r="2" spans="1:6" x14ac:dyDescent="0.3">
      <c r="A2" s="93" t="s">
        <v>113</v>
      </c>
    </row>
    <row r="3" spans="1:6" x14ac:dyDescent="0.3">
      <c r="A3" s="91" t="s">
        <v>114</v>
      </c>
    </row>
    <row r="4" spans="1:6" x14ac:dyDescent="0.3">
      <c r="A4" t="s">
        <v>115</v>
      </c>
      <c r="B4" t="s">
        <v>116</v>
      </c>
      <c r="C4" s="95" t="s">
        <v>117</v>
      </c>
      <c r="D4" t="s">
        <v>118</v>
      </c>
      <c r="E4" t="s">
        <v>128</v>
      </c>
      <c r="F4" t="s">
        <v>140</v>
      </c>
    </row>
    <row r="5" spans="1:6" x14ac:dyDescent="0.3">
      <c r="A5" s="94" t="s">
        <v>119</v>
      </c>
      <c r="B5" s="92">
        <v>1</v>
      </c>
      <c r="C5" s="92">
        <v>1</v>
      </c>
      <c r="D5" s="92">
        <v>1</v>
      </c>
      <c r="E5" s="92">
        <v>1</v>
      </c>
      <c r="F5" s="92">
        <v>0.74129999999999996</v>
      </c>
    </row>
    <row r="6" spans="1:6" x14ac:dyDescent="0.3">
      <c r="A6" s="94" t="s">
        <v>120</v>
      </c>
      <c r="B6" s="92">
        <v>0</v>
      </c>
      <c r="C6" s="92">
        <v>0</v>
      </c>
      <c r="D6" s="92">
        <v>0</v>
      </c>
      <c r="E6" s="92">
        <v>0</v>
      </c>
      <c r="F6" s="92">
        <v>0</v>
      </c>
    </row>
    <row r="7" spans="1:6" x14ac:dyDescent="0.3">
      <c r="A7" s="94" t="s">
        <v>121</v>
      </c>
      <c r="B7" s="92">
        <v>0</v>
      </c>
      <c r="C7" s="92">
        <v>0</v>
      </c>
      <c r="D7" s="92">
        <v>0</v>
      </c>
      <c r="E7" s="92">
        <v>0</v>
      </c>
      <c r="F7" s="92">
        <v>0</v>
      </c>
    </row>
    <row r="8" spans="1:6" x14ac:dyDescent="0.3">
      <c r="A8" s="94" t="s">
        <v>122</v>
      </c>
      <c r="B8" s="92">
        <v>0</v>
      </c>
      <c r="C8" s="92">
        <v>0</v>
      </c>
      <c r="D8" s="92">
        <v>0</v>
      </c>
      <c r="E8" s="92">
        <v>0</v>
      </c>
      <c r="F8" s="92">
        <v>0</v>
      </c>
    </row>
    <row r="9" spans="1:6" x14ac:dyDescent="0.3">
      <c r="A9" s="94" t="s">
        <v>123</v>
      </c>
      <c r="B9" s="92">
        <v>0</v>
      </c>
      <c r="C9" s="92">
        <v>0</v>
      </c>
      <c r="D9" s="92">
        <v>0</v>
      </c>
      <c r="E9" s="92">
        <v>0</v>
      </c>
      <c r="F9" s="92">
        <v>0</v>
      </c>
    </row>
    <row r="10" spans="1:6" x14ac:dyDescent="0.3">
      <c r="A10" s="94" t="s">
        <v>124</v>
      </c>
      <c r="B10" s="92">
        <v>0</v>
      </c>
      <c r="C10" s="92">
        <v>0</v>
      </c>
      <c r="D10" s="92">
        <v>0</v>
      </c>
      <c r="E10" s="92">
        <v>0</v>
      </c>
      <c r="F10" s="92">
        <v>0</v>
      </c>
    </row>
    <row r="11" spans="1:6" x14ac:dyDescent="0.3">
      <c r="A11" s="94" t="s">
        <v>125</v>
      </c>
      <c r="B11" s="92">
        <v>0</v>
      </c>
      <c r="C11" s="92">
        <v>0</v>
      </c>
      <c r="D11" s="92">
        <v>0</v>
      </c>
      <c r="E11" s="92">
        <v>0</v>
      </c>
      <c r="F11" s="92">
        <v>0</v>
      </c>
    </row>
    <row r="12" spans="1:6" x14ac:dyDescent="0.3">
      <c r="A12" s="96" t="s">
        <v>126</v>
      </c>
      <c r="B12" s="97">
        <v>0</v>
      </c>
      <c r="C12" s="92">
        <v>0</v>
      </c>
      <c r="D12" s="92">
        <v>0</v>
      </c>
      <c r="E12" s="92">
        <v>0</v>
      </c>
      <c r="F12" s="92">
        <v>0</v>
      </c>
    </row>
    <row r="15" spans="1:6" x14ac:dyDescent="0.3">
      <c r="A15" s="1" t="s">
        <v>127</v>
      </c>
    </row>
    <row r="16" spans="1:6" x14ac:dyDescent="0.3">
      <c r="A16" t="s">
        <v>116</v>
      </c>
      <c r="B16" t="s">
        <v>117</v>
      </c>
      <c r="C16" t="s">
        <v>118</v>
      </c>
      <c r="D16" t="s">
        <v>128</v>
      </c>
      <c r="E16" t="s">
        <v>140</v>
      </c>
    </row>
    <row r="17" spans="1:5" x14ac:dyDescent="0.3">
      <c r="A17" s="2">
        <v>0.18540000000000001</v>
      </c>
      <c r="B17" s="2">
        <v>0.18640000000000001</v>
      </c>
      <c r="C17" s="2">
        <v>0.18959999999999999</v>
      </c>
      <c r="D17" s="2">
        <v>0.18479999999999999</v>
      </c>
      <c r="E17" s="142">
        <v>0.17910000000000001</v>
      </c>
    </row>
  </sheetData>
  <phoneticPr fontId="19" type="noConversion"/>
  <pageMargins left="0.7" right="0.7" top="0.75" bottom="0.75" header="0.3" footer="0.3"/>
  <pageSetup paperSize="9" orientation="portrait" horizontalDpi="4294967293" verticalDpi="0" r:id="rId1"/>
  <ignoredErrors>
    <ignoredError sqref="C6:C12" calculatedColumn="1"/>
  </ignoredErrors>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557a1bdca3e6e8e46fc0e455991dad0e">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c67e460ae8677d9327989c88ee3495bb"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54C496C-F73C-4229-8217-1633D32FA1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4156AD-C581-4DD6-92F8-859464920E6D}">
  <ds:schemaRefs>
    <ds:schemaRef ds:uri="http://schemas.microsoft.com/sharepoint/v3/contenttype/forms"/>
  </ds:schemaRefs>
</ds:datastoreItem>
</file>

<file path=customXml/itemProps3.xml><?xml version="1.0" encoding="utf-8"?>
<ds:datastoreItem xmlns:ds="http://schemas.openxmlformats.org/officeDocument/2006/customXml" ds:itemID="{59D68229-F3AA-42E5-900C-9FEDAA93A28B}">
  <ds:schemaRefs>
    <ds:schemaRef ds:uri="http://schemas.microsoft.com/sharepoint/v3"/>
    <ds:schemaRef ds:uri="http://purl.org/dc/terms/"/>
    <ds:schemaRef ds:uri="http://schemas.openxmlformats.org/package/2006/metadata/core-properties"/>
    <ds:schemaRef ds:uri="d169844b-d1ff-4126-87e2-905c6feede16"/>
    <ds:schemaRef ds:uri="http://purl.org/dc/dcmitype/"/>
    <ds:schemaRef ds:uri="http://schemas.microsoft.com/office/2006/documentManagement/types"/>
    <ds:schemaRef ds:uri="4a5dd90e-367a-41ec-8f90-a2fa4b8e94f7"/>
    <ds:schemaRef ds:uri="http://purl.org/dc/elements/1.1/"/>
    <ds:schemaRef ds:uri="http://schemas.microsoft.com/office/2006/metadata/properties"/>
    <ds:schemaRef ds:uri="5bee7c71-cfe6-48ab-9ba7-3a914dd5e4c4"/>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Version control</vt:lpstr>
      <vt:lpstr>Instructions</vt:lpstr>
      <vt:lpstr>REI calculator</vt:lpstr>
      <vt:lpstr>Results for Perform</vt:lpstr>
      <vt:lpstr>xrefs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Corine Mulet</dc:creator>
  <cp:keywords/>
  <dc:description/>
  <cp:lastModifiedBy>Clemente Allende</cp:lastModifiedBy>
  <cp:revision/>
  <dcterms:created xsi:type="dcterms:W3CDTF">2022-02-02T05:32:25Z</dcterms:created>
  <dcterms:modified xsi:type="dcterms:W3CDTF">2025-04-15T06:40:38Z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